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ERTFORD\CSF\CSFCENT\DATA\Csfpln\SHAREDIR\Commissioning\PROJECTS\CCRAG\Fee Increase Procedures - Requests\Fee Increase Procedure Task &amp; Finish Group\2023 Fee Review\"/>
    </mc:Choice>
  </mc:AlternateContent>
  <xr:revisionPtr revIDLastSave="0" documentId="13_ncr:1_{B291AC22-10F9-4193-A8A4-8AF0AC859F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uidance" sheetId="9" r:id="rId1"/>
    <sheet name="1.  LA Placements" sheetId="5" r:id="rId2"/>
    <sheet name="2.  Provider Information" sheetId="1" r:id="rId3"/>
    <sheet name="3.  Financial Ratios" sheetId="3" r:id="rId4"/>
    <sheet name="4a.  BAF" sheetId="6" r:id="rId5"/>
    <sheet name="4b.  BAF (IFA)" sheetId="10" r:id="rId6"/>
    <sheet name="Lookups" sheetId="7" state="hidden" r:id="rId7"/>
  </sheets>
  <definedNames>
    <definedName name="_xlnm._FilterDatabase" localSheetId="2" hidden="1">'2.  Provider Information'!#REF!</definedName>
    <definedName name="_xlnm.Print_Area" localSheetId="2">'2.  Provider Information'!$A$2:$I$47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0" l="1" a="1"/>
  <c r="D9" i="10" s="1"/>
  <c r="C9" i="10" a="1"/>
  <c r="C9" i="10" s="1"/>
  <c r="B8" i="1"/>
  <c r="J12" i="10"/>
  <c r="K11" i="10"/>
  <c r="F9" i="10" a="1"/>
  <c r="F9" i="10" s="1"/>
  <c r="I25" i="10"/>
  <c r="K25" i="10" s="1"/>
  <c r="H25" i="10"/>
  <c r="J25" i="10" s="1"/>
  <c r="G39" i="10"/>
  <c r="F39" i="10"/>
  <c r="D39" i="10"/>
  <c r="C39" i="10"/>
  <c r="C17" i="6"/>
  <c r="F66" i="10"/>
  <c r="C66" i="10" a="1"/>
  <c r="C66" i="10" s="1"/>
  <c r="F62" i="10"/>
  <c r="C62" i="10"/>
  <c r="J61" i="10"/>
  <c r="H61" i="10"/>
  <c r="J59" i="10"/>
  <c r="H59" i="10"/>
  <c r="J57" i="10"/>
  <c r="H57" i="10"/>
  <c r="J55" i="10"/>
  <c r="H55" i="10"/>
  <c r="J54" i="10"/>
  <c r="H54" i="10"/>
  <c r="J53" i="10"/>
  <c r="H53" i="10"/>
  <c r="J52" i="10"/>
  <c r="H52" i="10"/>
  <c r="J51" i="10"/>
  <c r="H51" i="10"/>
  <c r="J50" i="10"/>
  <c r="H50" i="10"/>
  <c r="J48" i="10"/>
  <c r="H48" i="10"/>
  <c r="J47" i="10"/>
  <c r="H47" i="10"/>
  <c r="J46" i="10"/>
  <c r="H46" i="10"/>
  <c r="J45" i="10"/>
  <c r="H45" i="10"/>
  <c r="F43" i="10"/>
  <c r="C43" i="10" a="1"/>
  <c r="C43" i="10" s="1"/>
  <c r="I38" i="10"/>
  <c r="K38" i="10" s="1"/>
  <c r="H38" i="10"/>
  <c r="J38" i="10" s="1"/>
  <c r="I36" i="10"/>
  <c r="K36" i="10" s="1"/>
  <c r="H36" i="10"/>
  <c r="J36" i="10" s="1"/>
  <c r="I35" i="10"/>
  <c r="K35" i="10" s="1"/>
  <c r="H35" i="10"/>
  <c r="J35" i="10" s="1"/>
  <c r="I34" i="10"/>
  <c r="K34" i="10" s="1"/>
  <c r="H34" i="10"/>
  <c r="J34" i="10" s="1"/>
  <c r="I33" i="10"/>
  <c r="K33" i="10" s="1"/>
  <c r="H33" i="10"/>
  <c r="J33" i="10" s="1"/>
  <c r="I32" i="10"/>
  <c r="K32" i="10" s="1"/>
  <c r="H32" i="10"/>
  <c r="J32" i="10" s="1"/>
  <c r="I31" i="10"/>
  <c r="K31" i="10" s="1"/>
  <c r="H31" i="10"/>
  <c r="J31" i="10" s="1"/>
  <c r="I28" i="10"/>
  <c r="K28" i="10" s="1"/>
  <c r="H28" i="10"/>
  <c r="J28" i="10" s="1"/>
  <c r="I24" i="10"/>
  <c r="K24" i="10" s="1"/>
  <c r="H24" i="10"/>
  <c r="J24" i="10" s="1"/>
  <c r="I29" i="10"/>
  <c r="K29" i="10" s="1"/>
  <c r="H29" i="10"/>
  <c r="J29" i="10" s="1"/>
  <c r="I27" i="10"/>
  <c r="K27" i="10" s="1"/>
  <c r="H27" i="10"/>
  <c r="J27" i="10" s="1"/>
  <c r="F22" i="10"/>
  <c r="C22" i="10" a="1"/>
  <c r="C22" i="10" s="1"/>
  <c r="B21" i="10"/>
  <c r="J11" i="10"/>
  <c r="I12" i="10"/>
  <c r="G8" i="10"/>
  <c r="C8" i="10" a="1"/>
  <c r="C8" i="10" s="1"/>
  <c r="B23" i="1" a="1"/>
  <c r="B23" i="1" s="1"/>
  <c r="H39" i="10" l="1"/>
  <c r="I39" i="10"/>
  <c r="K39" i="10" s="1"/>
  <c r="F40" i="10"/>
  <c r="F64" i="10" s="1"/>
  <c r="F67" i="10" s="1"/>
  <c r="C40" i="10"/>
  <c r="H62" i="10"/>
  <c r="F12" i="10"/>
  <c r="J10" i="10"/>
  <c r="J62" i="10"/>
  <c r="B28" i="6"/>
  <c r="I13" i="6"/>
  <c r="I12" i="6"/>
  <c r="I11" i="6"/>
  <c r="F13" i="6"/>
  <c r="F12" i="6"/>
  <c r="F11" i="6"/>
  <c r="J40" i="10" l="1"/>
  <c r="C64" i="10"/>
  <c r="K12" i="10"/>
  <c r="K10" i="10"/>
  <c r="J39" i="10"/>
  <c r="H40" i="10"/>
  <c r="C83" i="6" a="1"/>
  <c r="C83" i="6" s="1"/>
  <c r="C53" i="6" a="1"/>
  <c r="C53" i="6" s="1"/>
  <c r="C29" i="6" a="1"/>
  <c r="C29" i="6" s="1"/>
  <c r="F53" i="6"/>
  <c r="F83" i="6"/>
  <c r="F29" i="6"/>
  <c r="D19" i="6" a="1"/>
  <c r="D19" i="6" s="1"/>
  <c r="C9" i="6" a="1"/>
  <c r="C9" i="6" s="1"/>
  <c r="G9" i="6"/>
  <c r="C67" i="10" l="1"/>
  <c r="H67" i="10" s="1"/>
  <c r="H64" i="10"/>
  <c r="J64" i="10"/>
  <c r="C20" i="1" a="1"/>
  <c r="C20" i="1" s="1"/>
  <c r="D20" i="1" a="1"/>
  <c r="D20" i="1" s="1"/>
  <c r="E20" i="1" a="1"/>
  <c r="E20" i="1" s="1"/>
  <c r="H20" i="1"/>
  <c r="J78" i="6" l="1"/>
  <c r="J76" i="6"/>
  <c r="J75" i="6"/>
  <c r="J74" i="6"/>
  <c r="J73" i="6"/>
  <c r="J72" i="6"/>
  <c r="J71" i="6"/>
  <c r="J70" i="6"/>
  <c r="J69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K16" i="6"/>
  <c r="J31" i="3"/>
  <c r="J30" i="3"/>
  <c r="J29" i="3"/>
  <c r="G31" i="3"/>
  <c r="G30" i="3"/>
  <c r="G29" i="3"/>
  <c r="G14" i="3"/>
  <c r="G13" i="3"/>
  <c r="G12" i="3"/>
  <c r="K20" i="6" l="1"/>
  <c r="H48" i="6"/>
  <c r="J48" i="6" s="1"/>
  <c r="I48" i="6"/>
  <c r="K48" i="6" s="1"/>
  <c r="I42" i="6"/>
  <c r="K42" i="6" s="1"/>
  <c r="I43" i="6"/>
  <c r="K43" i="6" s="1"/>
  <c r="I44" i="6"/>
  <c r="K44" i="6" s="1"/>
  <c r="I45" i="6"/>
  <c r="K45" i="6" s="1"/>
  <c r="I46" i="6"/>
  <c r="K46" i="6" s="1"/>
  <c r="I41" i="6"/>
  <c r="K41" i="6" s="1"/>
  <c r="I33" i="6"/>
  <c r="K33" i="6" s="1"/>
  <c r="I34" i="6"/>
  <c r="K34" i="6" s="1"/>
  <c r="I35" i="6"/>
  <c r="K35" i="6" s="1"/>
  <c r="I36" i="6"/>
  <c r="K36" i="6" s="1"/>
  <c r="I37" i="6"/>
  <c r="K37" i="6" s="1"/>
  <c r="I38" i="6"/>
  <c r="K38" i="6" s="1"/>
  <c r="I39" i="6"/>
  <c r="K39" i="6" s="1"/>
  <c r="I32" i="6"/>
  <c r="K32" i="6" s="1"/>
  <c r="H42" i="6"/>
  <c r="J42" i="6" s="1"/>
  <c r="H43" i="6"/>
  <c r="J43" i="6" s="1"/>
  <c r="H44" i="6"/>
  <c r="J44" i="6" s="1"/>
  <c r="H45" i="6"/>
  <c r="J45" i="6" s="1"/>
  <c r="H46" i="6"/>
  <c r="J46" i="6" s="1"/>
  <c r="H41" i="6"/>
  <c r="J41" i="6" s="1"/>
  <c r="H33" i="6"/>
  <c r="J33" i="6" s="1"/>
  <c r="H34" i="6"/>
  <c r="J34" i="6" s="1"/>
  <c r="H35" i="6"/>
  <c r="J35" i="6" s="1"/>
  <c r="H36" i="6"/>
  <c r="J36" i="6" s="1"/>
  <c r="H37" i="6"/>
  <c r="J37" i="6" s="1"/>
  <c r="H38" i="6"/>
  <c r="J38" i="6" s="1"/>
  <c r="H39" i="6"/>
  <c r="J39" i="6" s="1"/>
  <c r="H32" i="6"/>
  <c r="J32" i="6" s="1"/>
  <c r="J12" i="6"/>
  <c r="K12" i="6" s="1"/>
  <c r="J13" i="6"/>
  <c r="K13" i="6" s="1"/>
  <c r="J14" i="6"/>
  <c r="K14" i="6" s="1"/>
  <c r="G22" i="1" l="1"/>
  <c r="G21" i="1"/>
  <c r="H75" i="6" l="1"/>
  <c r="H76" i="6"/>
  <c r="H78" i="6"/>
  <c r="H71" i="6"/>
  <c r="H72" i="6"/>
  <c r="H73" i="6"/>
  <c r="H74" i="6"/>
  <c r="H70" i="6"/>
  <c r="H64" i="6"/>
  <c r="H65" i="6"/>
  <c r="H66" i="6"/>
  <c r="H67" i="6"/>
  <c r="H69" i="6"/>
  <c r="H63" i="6"/>
  <c r="H56" i="6"/>
  <c r="H57" i="6"/>
  <c r="H58" i="6"/>
  <c r="H59" i="6"/>
  <c r="H60" i="6"/>
  <c r="H61" i="6"/>
  <c r="H62" i="6"/>
  <c r="H55" i="6"/>
  <c r="F79" i="6"/>
  <c r="C79" i="6"/>
  <c r="D21" i="6" s="1"/>
  <c r="F49" i="6"/>
  <c r="G49" i="6"/>
  <c r="H49" i="6"/>
  <c r="I49" i="6"/>
  <c r="D49" i="6"/>
  <c r="C49" i="6"/>
  <c r="F17" i="6"/>
  <c r="I17" i="6"/>
  <c r="J15" i="6"/>
  <c r="K15" i="6" s="1"/>
  <c r="J11" i="6"/>
  <c r="K49" i="6" l="1"/>
  <c r="J49" i="6"/>
  <c r="J79" i="6"/>
  <c r="J17" i="6"/>
  <c r="K17" i="6" s="1"/>
  <c r="K11" i="6"/>
  <c r="H50" i="6"/>
  <c r="F50" i="6"/>
  <c r="C50" i="6"/>
  <c r="H79" i="6"/>
  <c r="J14" i="3"/>
  <c r="K14" i="3" s="1"/>
  <c r="J13" i="3"/>
  <c r="K13" i="3" s="1"/>
  <c r="J12" i="3"/>
  <c r="K12" i="3" s="1"/>
  <c r="F81" i="6" l="1"/>
  <c r="F84" i="6" s="1"/>
  <c r="J50" i="6"/>
  <c r="C81" i="6"/>
  <c r="C84" i="6" s="1"/>
  <c r="H84" i="6" l="1"/>
  <c r="J81" i="6"/>
  <c r="H8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Pagden</author>
  </authors>
  <commentList>
    <comment ref="C22" authorId="0" shapeId="0" xr:uid="{4A7CCC29-F8D1-470C-AA06-94EE82298FEB}">
      <text>
        <r>
          <rPr>
            <b/>
            <sz val="9"/>
            <color indexed="81"/>
            <rFont val="Tahoma"/>
            <family val="2"/>
          </rPr>
          <t>Please comment on:</t>
        </r>
        <r>
          <rPr>
            <sz val="9"/>
            <color indexed="81"/>
            <rFont val="Tahoma"/>
            <family val="2"/>
          </rPr>
          <t xml:space="preserve">
Movements in profit margin.
Agreement between figures and comments.
Does GPM exceed 20% in year 3?</t>
        </r>
      </text>
    </comment>
    <comment ref="C44" authorId="0" shapeId="0" xr:uid="{2C230166-6FEF-4B15-BC45-C20745E6550B}">
      <text>
        <r>
          <rPr>
            <b/>
            <sz val="9"/>
            <color indexed="81"/>
            <rFont val="Tahoma"/>
            <family val="2"/>
          </rPr>
          <t>Please comment on:</t>
        </r>
        <r>
          <rPr>
            <sz val="9"/>
            <color indexed="81"/>
            <rFont val="Tahoma"/>
            <family val="2"/>
          </rPr>
          <t xml:space="preserve">
Movements in liquidity ratio.
Agreement between figures and comments.
A liquidity ratio above 1.00 may indicate financial stability, whilst below 1.00 could indicate potential financial difficulties.</t>
        </r>
      </text>
    </comment>
    <comment ref="J57" authorId="0" shapeId="0" xr:uid="{C253CD9C-51AB-457C-8494-09BCC0E880EA}">
      <text>
        <r>
          <rPr>
            <b/>
            <sz val="9"/>
            <color indexed="81"/>
            <rFont val="Tahoma"/>
            <family val="2"/>
          </rPr>
          <t>Consider:</t>
        </r>
        <r>
          <rPr>
            <sz val="9"/>
            <color indexed="81"/>
            <rFont val="Tahoma"/>
            <family val="2"/>
          </rPr>
          <t xml:space="preserve">
GPM (over 20%?)
Liquidity (over 1.00?)
Provider comments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<sst xmlns="http://schemas.openxmlformats.org/spreadsheetml/2006/main" count="454" uniqueCount="371">
  <si>
    <t xml:space="preserve">Date: </t>
  </si>
  <si>
    <t xml:space="preserve">Signed: </t>
  </si>
  <si>
    <t>Registered Capacity:</t>
  </si>
  <si>
    <t>Designation</t>
  </si>
  <si>
    <t>Email Address:</t>
  </si>
  <si>
    <t>Telephone Number:</t>
  </si>
  <si>
    <t>Financial Year</t>
  </si>
  <si>
    <t>Income</t>
  </si>
  <si>
    <t>Expenditure</t>
  </si>
  <si>
    <t>Year 1</t>
  </si>
  <si>
    <t>Year 2</t>
  </si>
  <si>
    <t>Year 3</t>
  </si>
  <si>
    <t>Name of Organisation</t>
  </si>
  <si>
    <t xml:space="preserve">Evaluated by Name &amp; LA Email </t>
  </si>
  <si>
    <t>Has the net profit margin increased from year to year?</t>
  </si>
  <si>
    <t>Has the gross profit margin increased from year to year?</t>
  </si>
  <si>
    <t>Net Sales / Revenue</t>
  </si>
  <si>
    <t>Net Profit</t>
  </si>
  <si>
    <t>Net Profit Margin %</t>
  </si>
  <si>
    <t>Gross Profit</t>
  </si>
  <si>
    <t>Gross Profit Margin %</t>
  </si>
  <si>
    <t xml:space="preserve">Comments by Provider - If NPM or GPM is decreasing please explain why?  </t>
  </si>
  <si>
    <t>Change in liquidity ratio over the three years</t>
  </si>
  <si>
    <t>Excluding Group Debt/Investments</t>
  </si>
  <si>
    <t>Current Assets</t>
  </si>
  <si>
    <t>Current Liabilities</t>
  </si>
  <si>
    <t>Current Assets less Group Assets</t>
  </si>
  <si>
    <t>Current Liabilities less Group Debt</t>
  </si>
  <si>
    <t>Comments by Provider</t>
  </si>
  <si>
    <t>Do the financial accounts support an increase?</t>
  </si>
  <si>
    <t>Comments by Link Local Authority</t>
  </si>
  <si>
    <t>Notes by Link Local Authority</t>
  </si>
  <si>
    <t>Residential Childrens Home</t>
  </si>
  <si>
    <t>Independent Non Maintained Special School</t>
  </si>
  <si>
    <t>Fostering Service</t>
  </si>
  <si>
    <t xml:space="preserve"> Provider Uplift Request Application Form </t>
  </si>
  <si>
    <t>Number of Placements</t>
  </si>
  <si>
    <t>Contact Name for Correspondence:</t>
  </si>
  <si>
    <t>Other, please specify below</t>
  </si>
  <si>
    <t xml:space="preserve"> STAGE 1:  Financial Accounts Checklist - Limited Company</t>
  </si>
  <si>
    <t>Actual Maximum Capacity:</t>
  </si>
  <si>
    <t>2018/19</t>
  </si>
  <si>
    <t>Cumulative Increase</t>
  </si>
  <si>
    <t>Increase/Decrease</t>
  </si>
  <si>
    <t>Income Details:</t>
  </si>
  <si>
    <t>Fee Income</t>
  </si>
  <si>
    <t>Expected Annual Fee Income</t>
  </si>
  <si>
    <t>£</t>
  </si>
  <si>
    <t>%</t>
  </si>
  <si>
    <t>Income from educational placements (52 weeks)</t>
  </si>
  <si>
    <t>Income from educational placements (38 weeks)</t>
  </si>
  <si>
    <t>Income from placements involving additional staffing arrangements</t>
  </si>
  <si>
    <t>Total Income</t>
  </si>
  <si>
    <t>Average Occupancy Level</t>
  </si>
  <si>
    <t>Use the space below for any supporting comments:</t>
  </si>
  <si>
    <t xml:space="preserve">Please provide a breakdown of costs, adding further cost headings under ‘Other’ as appropriate. It is appreciated that the current and next year’s costs will contain estimates.  </t>
  </si>
  <si>
    <t>Cost Item</t>
  </si>
  <si>
    <t>Cost Change (+/- £)</t>
  </si>
  <si>
    <t>% Change</t>
  </si>
  <si>
    <t>Salary</t>
  </si>
  <si>
    <t>On Costs (including pension)</t>
  </si>
  <si>
    <t>Staffing</t>
  </si>
  <si>
    <t>Physiotherapy</t>
  </si>
  <si>
    <t>Speech Therapy</t>
  </si>
  <si>
    <t>Art &amp; Music Therapy</t>
  </si>
  <si>
    <t>Psychological Support</t>
  </si>
  <si>
    <t>Psychiatric Support</t>
  </si>
  <si>
    <t>Counselling</t>
  </si>
  <si>
    <t>Sub-total</t>
  </si>
  <si>
    <t>Salary + On costs total</t>
  </si>
  <si>
    <t>Reg 44 Independent Visitor</t>
  </si>
  <si>
    <t>Inspection - OFSTED requirements</t>
  </si>
  <si>
    <t>Inspection - Section 163 fees</t>
  </si>
  <si>
    <t>Insurances</t>
  </si>
  <si>
    <t>Transport</t>
  </si>
  <si>
    <t>Supplies (Computers and office equipment)</t>
  </si>
  <si>
    <t>Supplies (consumables e.g.printer paper, etc,  please provide breakdown)</t>
  </si>
  <si>
    <t>Supplies (maintenance)</t>
  </si>
  <si>
    <t>Premises related costs including furniture(please provide breakdown)</t>
  </si>
  <si>
    <t>Operational reserves maintenance</t>
  </si>
  <si>
    <t>Services:</t>
  </si>
  <si>
    <t>Utilities (gas, water, electric etc)</t>
  </si>
  <si>
    <t>Telephones and ICT, Broadband etc</t>
  </si>
  <si>
    <t>Cleaning</t>
  </si>
  <si>
    <t>Food</t>
  </si>
  <si>
    <t>Children's Money / Pocket Money</t>
  </si>
  <si>
    <t>Corporation Tax</t>
  </si>
  <si>
    <t>Loan Servicing</t>
  </si>
  <si>
    <t>Leasing expenses</t>
  </si>
  <si>
    <t>Sub Total, Organisation and training costs</t>
  </si>
  <si>
    <t>Grand Total</t>
  </si>
  <si>
    <t>Change</t>
  </si>
  <si>
    <t>Income minus costs</t>
  </si>
  <si>
    <t>Fee Increase Effective Date:</t>
  </si>
  <si>
    <t>2.  Fee Increase</t>
  </si>
  <si>
    <t>1.  General Information</t>
  </si>
  <si>
    <r>
      <rPr>
        <b/>
        <sz val="12"/>
        <color theme="1"/>
        <rFont val="Calibri"/>
        <family val="2"/>
        <scheme val="minor"/>
      </rPr>
      <t xml:space="preserve">Service Description (Please 'X'  box) 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NB:  A separate application will be required for each service if the uplift request is not universal</t>
    </r>
  </si>
  <si>
    <t>Designation:</t>
  </si>
  <si>
    <t>1.  Analysis of Income</t>
  </si>
  <si>
    <t xml:space="preserve">2.  Analysis of Costs      </t>
  </si>
  <si>
    <t>4.  Justification for the Fee Increase</t>
  </si>
  <si>
    <t>5.  Additional Information</t>
  </si>
  <si>
    <t>6.  Signature</t>
  </si>
  <si>
    <t>Teachers</t>
  </si>
  <si>
    <t>Residential Care staff</t>
  </si>
  <si>
    <t>Health staff</t>
  </si>
  <si>
    <t>Administration staff</t>
  </si>
  <si>
    <t>Catering staff</t>
  </si>
  <si>
    <t>Housekeeping staff</t>
  </si>
  <si>
    <t>Grounds / Maintenance staff</t>
  </si>
  <si>
    <t>Agency staff</t>
  </si>
  <si>
    <t>Specialist Staffing / Service Costs</t>
  </si>
  <si>
    <t>Staff training</t>
  </si>
  <si>
    <t>CRB / DBS checks</t>
  </si>
  <si>
    <t>Other (specify):</t>
  </si>
  <si>
    <t>Other Income e.g. Fundraising, Grants. (Please specify below)</t>
  </si>
  <si>
    <t>Other staff costs (including dividends) Please specify below:</t>
  </si>
  <si>
    <t>Other Infrastucture and Support Costs
Please specify:</t>
  </si>
  <si>
    <t>INSTRUCTIONS:</t>
  </si>
  <si>
    <t>4.  Organisation Chart</t>
  </si>
  <si>
    <t>6.  Please comment on any efficiency measures you have adopted to keep costs down and improve the sustainability of your service.</t>
  </si>
  <si>
    <t>7.  What measures have been considered to spread the costs over time to minimise the impact?</t>
  </si>
  <si>
    <t>Please provide further information that might be relevant to your staffing position, i.e. turnover, recruitment issues, ratios of teachers, care workers, support staff</t>
  </si>
  <si>
    <t>Fee Increase History</t>
  </si>
  <si>
    <t>Existing placements</t>
  </si>
  <si>
    <t>New placements</t>
  </si>
  <si>
    <t>Local Authority Placements</t>
  </si>
  <si>
    <t>Birmingham City Council</t>
  </si>
  <si>
    <t>Coventry City Council</t>
  </si>
  <si>
    <t>Dudley MBC</t>
  </si>
  <si>
    <t>Herefordshire Council</t>
  </si>
  <si>
    <t>Sandwell MBC</t>
  </si>
  <si>
    <t>Shropshire Council</t>
  </si>
  <si>
    <t>Solihull MBC</t>
  </si>
  <si>
    <t>Staffordshire County Council</t>
  </si>
  <si>
    <t>Stoke City Council</t>
  </si>
  <si>
    <t>Telford and Wrekin Council</t>
  </si>
  <si>
    <t>Walsall MBC</t>
  </si>
  <si>
    <t>Warwickshire County Council</t>
  </si>
  <si>
    <t>Wolverhampton MBC</t>
  </si>
  <si>
    <t>Worcestershire County Council</t>
  </si>
  <si>
    <t>3.  Annual Accounts</t>
  </si>
  <si>
    <t>What, if anything, has changed since your accounts were finalised?  
Please include how this has impacted upon your organisation.</t>
  </si>
  <si>
    <t xml:space="preserve">Does this amount include charitable donations? </t>
  </si>
  <si>
    <t>Reserves / Retained Earnings</t>
  </si>
  <si>
    <t>If answered YES to above, please state the amount of charitable donations</t>
  </si>
  <si>
    <t>Please state amount of restricted charitable donations</t>
  </si>
  <si>
    <t xml:space="preserve">Reserves as % of annual costs </t>
  </si>
  <si>
    <t>West Midlands Partnership 
Local Authority</t>
  </si>
  <si>
    <r>
      <t xml:space="preserve">This checklist will be used to review accounts of providers who are seeking an uplift.  
Providers are asked to complete all the </t>
    </r>
    <r>
      <rPr>
        <b/>
        <sz val="16"/>
        <color rgb="FF0070C0"/>
        <rFont val="Calibri"/>
        <family val="2"/>
        <scheme val="minor"/>
      </rPr>
      <t>BLUE</t>
    </r>
    <r>
      <rPr>
        <b/>
        <sz val="14"/>
        <color theme="1"/>
        <rFont val="Calibri"/>
        <family val="2"/>
        <scheme val="minor"/>
      </rPr>
      <t xml:space="preserve"> sections below and to submit their last three years accounts as supporting evidence. </t>
    </r>
  </si>
  <si>
    <t xml:space="preserve">If liabilities have risen year on year, please comment in the box below giving reference to how your cash flow has been affected.  </t>
  </si>
  <si>
    <t xml:space="preserve"> STAGE 2:  Budgetary Analysis Form (BAF)</t>
  </si>
  <si>
    <t>Infrastructure and support costs:</t>
  </si>
  <si>
    <t>2019/20</t>
  </si>
  <si>
    <t>2020/21</t>
  </si>
  <si>
    <t>2021/22</t>
  </si>
  <si>
    <t>2022/23</t>
  </si>
  <si>
    <t>2023/24</t>
  </si>
  <si>
    <t>2024/25</t>
  </si>
  <si>
    <t>2025/26</t>
  </si>
  <si>
    <t>Year</t>
  </si>
  <si>
    <t>Yes</t>
  </si>
  <si>
    <t>No</t>
  </si>
  <si>
    <t>YN</t>
  </si>
  <si>
    <t>2026/27</t>
  </si>
  <si>
    <t>Year 1 (earliest)</t>
  </si>
  <si>
    <t>Year 3 (latest)</t>
  </si>
  <si>
    <t>Has a BAF been requested / received?</t>
  </si>
  <si>
    <t>Requested?</t>
  </si>
  <si>
    <t>Received?</t>
  </si>
  <si>
    <t xml:space="preserve">This form has been co-produced so that Local Authorities collaborating under two partnerships (CCRAG and the West Midlands Childrens Strategic Commissioning Network) can assess information in a common format. It reduces the number of forms providers are required to complete compared with approaching each authority independently.  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</si>
  <si>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</si>
  <si>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</si>
  <si>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</si>
  <si>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</si>
  <si>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</si>
  <si>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</si>
  <si>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</si>
  <si>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</si>
  <si>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</si>
  <si>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</si>
  <si>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</si>
  <si>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</si>
  <si>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</si>
  <si>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</si>
  <si>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</si>
  <si>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</si>
  <si>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</si>
  <si>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</si>
  <si>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</si>
  <si>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</si>
  <si>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</si>
  <si>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</si>
  <si>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</si>
  <si>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</si>
  <si>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2051/52</t>
  </si>
  <si>
    <t>2052/53</t>
  </si>
  <si>
    <t>2053/54</t>
  </si>
  <si>
    <t>2054/55</t>
  </si>
  <si>
    <t>2055/56</t>
  </si>
  <si>
    <t>2056/57</t>
  </si>
  <si>
    <t>2057/58</t>
  </si>
  <si>
    <t>2058/59</t>
  </si>
  <si>
    <t>2059/60</t>
  </si>
  <si>
    <t>2060/61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</si>
  <si>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</si>
  <si>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</si>
  <si>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</si>
  <si>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</si>
  <si>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</si>
  <si>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</si>
  <si>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</si>
  <si>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</si>
  <si>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</si>
  <si>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</si>
  <si>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</si>
  <si>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</si>
  <si>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</si>
  <si>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</si>
  <si>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>2075/76</t>
  </si>
  <si>
    <t>2076/77</t>
  </si>
  <si>
    <t>2077/78</t>
  </si>
  <si>
    <t>2078/79</t>
  </si>
  <si>
    <t>2079/80</t>
  </si>
  <si>
    <t>2080/81</t>
  </si>
  <si>
    <t>2081/82</t>
  </si>
  <si>
    <t>2082/83</t>
  </si>
  <si>
    <t>2083/84</t>
  </si>
  <si>
    <t>2084/85</t>
  </si>
  <si>
    <t>2085/86</t>
  </si>
  <si>
    <t>2086/87</t>
  </si>
  <si>
    <t>2087/88</t>
  </si>
  <si>
    <t>2088/89</t>
  </si>
  <si>
    <t>2089/90</t>
  </si>
  <si>
    <t>2090/91</t>
  </si>
  <si>
    <t>2091/92</t>
  </si>
  <si>
    <t>2092/93</t>
  </si>
  <si>
    <t>2093/94</t>
  </si>
  <si>
    <t>2094/95</t>
  </si>
  <si>
    <t>2095/96</t>
  </si>
  <si>
    <t>2096/97</t>
  </si>
  <si>
    <t>2097/98</t>
  </si>
  <si>
    <t>2098/99</t>
  </si>
  <si>
    <t>CCRAG Member 
Local Authority
(please enter placing Local Authorities)</t>
  </si>
  <si>
    <t>Visit the CCRAG website for a list of current CCRAG Local Authority partners</t>
  </si>
  <si>
    <t>Supported Accommodation</t>
  </si>
  <si>
    <t>Please confirm you have attached the last 3 years of final accounts.  These must be the complete version of accounts and should include your profit and loss accounts, including notes. (Yes/No)</t>
  </si>
  <si>
    <t>Please ensure you have attached your organisation’s staff structure chart.  This should include Job Roles and Numbers (not names).
Whole-time equivalent.</t>
  </si>
  <si>
    <r>
      <rPr>
        <b/>
        <sz val="11"/>
        <color theme="0"/>
        <rFont val="Calibri"/>
        <family val="2"/>
        <scheme val="minor"/>
      </rPr>
      <t xml:space="preserve">Please note: </t>
    </r>
    <r>
      <rPr>
        <sz val="11"/>
        <color theme="0"/>
        <rFont val="Calibri"/>
        <family val="2"/>
        <scheme val="minor"/>
      </rPr>
      <t>If the Gross Profit Margin % for Year 3 exceeds 20%, the Provider should complete the BAF on the next tab. If the Gross Profit Margin is over 25%, the request is unlikely to be approved.</t>
    </r>
  </si>
  <si>
    <t>The figures in the table below must be taken from your published annual account.</t>
  </si>
  <si>
    <t xml:space="preserve">If the liquidity ratio is below 1 in any year, please provide comments in the box below.     </t>
  </si>
  <si>
    <t>Liquidity Ratio</t>
  </si>
  <si>
    <t>Please provide details or attach a copy of your dividend distribution policy (if applicable).  Local Authorities will not approve an uplift if net profit has reduced as a result of increased dividend payments to directors</t>
  </si>
  <si>
    <t>Comments by Link Local Authority providing rationale for decision</t>
  </si>
  <si>
    <t>Percentage change tolerance level</t>
  </si>
  <si>
    <t>Provider Uplift Application &amp; Budgetary Analysis Forms</t>
  </si>
  <si>
    <t xml:space="preserve">Supply basic financial information along with 3 years financial accounts.  </t>
  </si>
  <si>
    <t>-</t>
  </si>
  <si>
    <t>Please note that if GPM is over 25% the request is unlikely to be agreed.</t>
  </si>
  <si>
    <r>
      <t>3.  Analysis of Costs  (</t>
    </r>
    <r>
      <rPr>
        <i/>
        <sz val="11"/>
        <color theme="1"/>
        <rFont val="Calibri"/>
        <family val="2"/>
        <scheme val="minor"/>
      </rPr>
      <t>continued</t>
    </r>
    <r>
      <rPr>
        <b/>
        <sz val="12"/>
        <color theme="1"/>
        <rFont val="Calibri"/>
        <family val="2"/>
        <scheme val="minor"/>
      </rPr>
      <t xml:space="preserve">)    </t>
    </r>
  </si>
  <si>
    <r>
      <rPr>
        <b/>
        <sz val="12"/>
        <color rgb="FFC00000"/>
        <rFont val="Wingdings"/>
        <charset val="2"/>
      </rPr>
      <t>Ø</t>
    </r>
    <r>
      <rPr>
        <b/>
        <sz val="12"/>
        <color rgb="FFC00000"/>
        <rFont val="Calibri"/>
        <family val="2"/>
        <scheme val="minor"/>
      </rPr>
      <t xml:space="preserve">  Providers should only complete the BAF if their Gross Profit Marging (GPM) on the Financial Ratios tab exceeds 20% 
     or if specifically requested to do so by the LLA.</t>
    </r>
  </si>
  <si>
    <r>
      <rPr>
        <b/>
        <sz val="12"/>
        <color theme="1"/>
        <rFont val="Wingdings"/>
        <charset val="2"/>
      </rPr>
      <t>Ø</t>
    </r>
    <r>
      <rPr>
        <b/>
        <sz val="12"/>
        <color theme="1"/>
        <rFont val="Calibri"/>
        <family val="2"/>
        <scheme val="minor"/>
      </rPr>
      <t xml:space="preserve">  Please ensure complete all the </t>
    </r>
    <r>
      <rPr>
        <b/>
        <sz val="14"/>
        <color rgb="FFFFFF00"/>
        <rFont val="Calibri"/>
        <family val="2"/>
        <scheme val="minor"/>
      </rPr>
      <t>YELLOW BOXES</t>
    </r>
    <r>
      <rPr>
        <b/>
        <sz val="12"/>
        <color theme="1"/>
        <rFont val="Calibri"/>
        <family val="2"/>
        <scheme val="minor"/>
      </rPr>
      <t xml:space="preserve"> on this tab.</t>
    </r>
  </si>
  <si>
    <r>
      <rPr>
        <b/>
        <sz val="12"/>
        <rFont val="Wingdings"/>
        <charset val="2"/>
      </rPr>
      <t>Ø</t>
    </r>
    <r>
      <rPr>
        <b/>
        <sz val="12"/>
        <rFont val="Calibri"/>
        <family val="2"/>
        <scheme val="minor"/>
      </rPr>
      <t xml:space="preserve">  A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SEPARATE APPLICATION</t>
    </r>
    <r>
      <rPr>
        <b/>
        <sz val="12"/>
        <rFont val="Calibri"/>
        <family val="2"/>
        <scheme val="minor"/>
      </rPr>
      <t xml:space="preserve"> will be required for each service if the uplift request is not universal across the organisation.</t>
    </r>
  </si>
  <si>
    <r>
      <t xml:space="preserve">Provide reasons for any changes in costs as indicated by cells highlighted in </t>
    </r>
    <r>
      <rPr>
        <b/>
        <sz val="12"/>
        <color rgb="FFFF0000"/>
        <rFont val="Calibri"/>
        <family val="2"/>
        <scheme val="minor"/>
      </rPr>
      <t>RED</t>
    </r>
    <r>
      <rPr>
        <b/>
        <sz val="12"/>
        <color theme="1"/>
        <rFont val="Calibri"/>
        <family val="2"/>
        <scheme val="minor"/>
      </rPr>
      <t xml:space="preserve"> above</t>
    </r>
  </si>
  <si>
    <t>The CCRAG Process</t>
  </si>
  <si>
    <r>
      <t xml:space="preserve">Completed forms and supporting documents must be returned by email to: </t>
    </r>
    <r>
      <rPr>
        <b/>
        <sz val="12"/>
        <color rgb="FF0070C0"/>
        <rFont val="Calibri"/>
        <family val="2"/>
        <scheme val="minor"/>
      </rPr>
      <t>CCRAG@hertfordshire.gov.uk</t>
    </r>
  </si>
  <si>
    <t>West Midlands Partnership Process</t>
  </si>
  <si>
    <t xml:space="preserve">Timescales for Submission </t>
  </si>
  <si>
    <t>Select Financial year of uplift:</t>
  </si>
  <si>
    <t>Effective 1st April - deadline 1st January.</t>
  </si>
  <si>
    <t>Effective 1st September - deadline 1st June.</t>
  </si>
  <si>
    <t>Only one request per service type can be submitted in any 12 month period.</t>
  </si>
  <si>
    <t>Please refer to the CCRAG Website or the Provider Information Exchange on the CCRAG Database for full procedure.</t>
  </si>
  <si>
    <t>Please ensure you copy in your contact in all placing Local Authorities.</t>
  </si>
  <si>
    <r>
      <t xml:space="preserve">Please confirm below which of the 
</t>
    </r>
    <r>
      <rPr>
        <b/>
        <sz val="12"/>
        <color rgb="FF0066CC"/>
        <rFont val="Calibri"/>
        <family val="2"/>
        <scheme val="minor"/>
      </rPr>
      <t>Childrens Cross Regional Arrangements Group</t>
    </r>
    <r>
      <rPr>
        <b/>
        <sz val="12"/>
        <color theme="1"/>
        <rFont val="Calibri"/>
        <family val="2"/>
        <scheme val="minor"/>
      </rPr>
      <t xml:space="preserve"> 
local authorities have placements with the service(s) 
affected by this uplift request.</t>
    </r>
  </si>
  <si>
    <r>
      <t xml:space="preserve">Please confirm below which of the 
</t>
    </r>
    <r>
      <rPr>
        <b/>
        <sz val="12"/>
        <color rgb="FF2E7F92"/>
        <rFont val="Calibri"/>
        <family val="2"/>
        <scheme val="minor"/>
      </rPr>
      <t>West Midlands Partnership</t>
    </r>
    <r>
      <rPr>
        <b/>
        <sz val="12"/>
        <color rgb="FF59A2CF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
local authorities have placements with the service(s) 
affected by this uplift request.</t>
    </r>
  </si>
  <si>
    <t>Name of Service / Provision(s):</t>
  </si>
  <si>
    <t xml:space="preserve">Name of Organisation / Provider:                </t>
  </si>
  <si>
    <t xml:space="preserve">8.  Additional information not included above  </t>
  </si>
  <si>
    <t>Please provide any additional relevant information not included above.</t>
  </si>
  <si>
    <t>Income from childrens home placements</t>
  </si>
  <si>
    <t>Income from fostering places</t>
  </si>
  <si>
    <t>Management staff</t>
  </si>
  <si>
    <t>Social work &amp; support staff</t>
  </si>
  <si>
    <t>Foster carers (allowance)</t>
  </si>
  <si>
    <t>Foster carers (fee)</t>
  </si>
  <si>
    <t>Indirect staffing costs (associated with the delivery of the service, excluding management costs)</t>
  </si>
  <si>
    <t>Travel &amp; expenses</t>
  </si>
  <si>
    <t>Training</t>
  </si>
  <si>
    <t>Recruitment of Staff</t>
  </si>
  <si>
    <t>Recruitment of Foster Carers</t>
  </si>
  <si>
    <t>Other direct costs (any other cost required to run the commissioned service not included in direct costs or other staffing costs)</t>
  </si>
  <si>
    <t>Insurance</t>
  </si>
  <si>
    <t>Office Rent / Rates</t>
  </si>
  <si>
    <t>Maintenance</t>
  </si>
  <si>
    <t>Office Supplies</t>
  </si>
  <si>
    <t>IT &amp; Communication including telephones</t>
  </si>
  <si>
    <t>Ofsted or other professional charges</t>
  </si>
  <si>
    <t>Foster carer support costs</t>
  </si>
  <si>
    <t>Foster carer support costs (training / support groups / therapy / travel / checks / etc)</t>
  </si>
  <si>
    <t>Operating surplus (profit)</t>
  </si>
  <si>
    <t>Operating surplus/profit</t>
  </si>
  <si>
    <t>Other staff costs (including dividends), please specify below:</t>
  </si>
  <si>
    <t>Specialist staffing / service costs</t>
  </si>
  <si>
    <t xml:space="preserve"> STAGE 2:  Budgetary Analysis Form (BAF) - IFA</t>
  </si>
  <si>
    <t>Complete Tab 4b. BAF (IFA)</t>
  </si>
  <si>
    <t>Complete Tab 4a. BAF</t>
  </si>
  <si>
    <t>Complete Tabs 1 &amp; 2.</t>
  </si>
  <si>
    <t>Complete Tab 3. Financial Ratios</t>
  </si>
  <si>
    <t>Non-IFAs if your GPM is more than 20% OR requested by a CCRAG LA:</t>
  </si>
  <si>
    <t>Non-IFAs otherwise:</t>
  </si>
  <si>
    <t>IFAs:</t>
  </si>
  <si>
    <r>
      <t xml:space="preserve">Providers whose Gross Profit Margin (GPM) is more than </t>
    </r>
    <r>
      <rPr>
        <b/>
        <sz val="12"/>
        <color theme="1"/>
        <rFont val="Calibri"/>
        <family val="2"/>
        <scheme val="minor"/>
      </rPr>
      <t>20%</t>
    </r>
    <r>
      <rPr>
        <sz val="12"/>
        <color theme="1"/>
        <rFont val="Calibri"/>
        <family val="2"/>
        <scheme val="minor"/>
      </rPr>
      <t xml:space="preserve"> are unlikely to have their uplift request approved at Stage 1 and will need to provide additional justification using tab 4a. BAF.</t>
    </r>
  </si>
  <si>
    <t>If in doubt please complete tabs 1, 2, 3 and 4 (a or b) to avoid delay.</t>
  </si>
  <si>
    <t xml:space="preserve">Please complete Tabs 1, 2 and 4 (a or b).  The West Midlands Partnership DO NOT not use Tab 3.    
</t>
  </si>
  <si>
    <t>Placements North West
Local Authority</t>
  </si>
  <si>
    <t>Blackpool Council</t>
  </si>
  <si>
    <t>Blackburn with Darwen Council</t>
  </si>
  <si>
    <t>Bolton Council</t>
  </si>
  <si>
    <t>Bury</t>
  </si>
  <si>
    <t>Cheshire East</t>
  </si>
  <si>
    <t>Cheshire West and Chester</t>
  </si>
  <si>
    <t>Cumberland</t>
  </si>
  <si>
    <t>Halton</t>
  </si>
  <si>
    <t>Knowsley</t>
  </si>
  <si>
    <t>Lancashire</t>
  </si>
  <si>
    <t>Liverpool</t>
  </si>
  <si>
    <t>Manchester</t>
  </si>
  <si>
    <t>Oldham</t>
  </si>
  <si>
    <t>Rochdale</t>
  </si>
  <si>
    <t>Salford</t>
  </si>
  <si>
    <t>Sefton</t>
  </si>
  <si>
    <t>St Helens</t>
  </si>
  <si>
    <t>Stockport</t>
  </si>
  <si>
    <t>Tameside</t>
  </si>
  <si>
    <t>Trafford</t>
  </si>
  <si>
    <t>Warrington</t>
  </si>
  <si>
    <t>Wigan</t>
  </si>
  <si>
    <t>Wirral</t>
  </si>
  <si>
    <r>
      <t xml:space="preserve">Please confirm below which of the 
</t>
    </r>
    <r>
      <rPr>
        <b/>
        <sz val="12"/>
        <color rgb="FF0099A0"/>
        <rFont val="Calibri"/>
        <family val="2"/>
        <scheme val="minor"/>
      </rPr>
      <t>Placements North West</t>
    </r>
    <r>
      <rPr>
        <b/>
        <sz val="12"/>
        <color theme="1"/>
        <rFont val="Calibri"/>
        <family val="2"/>
        <scheme val="minor"/>
      </rPr>
      <t xml:space="preserve">
local authorities have placements with the service(s) 
affected by this uplift request.</t>
    </r>
  </si>
  <si>
    <t>Child-level uplift template</t>
  </si>
  <si>
    <t>Type of Organisation:</t>
  </si>
  <si>
    <t>5.  Provide reasons for any major changes in costs - what is the business case for your request, including any reinvestment plans? (cover both finance and quality)</t>
  </si>
  <si>
    <t>Westmorland and Furness</t>
  </si>
  <si>
    <t>Completed forms and supporting documents must be returned by email to the placing West Midlands local authority.</t>
  </si>
  <si>
    <t>Other Income e.g. Fundraising, Grants (please specify)</t>
  </si>
  <si>
    <t>Average Expected Annual Fee Level</t>
  </si>
  <si>
    <t>Forecasted Annual Fee Income</t>
  </si>
  <si>
    <t>Forecasted Number of CYP places</t>
  </si>
  <si>
    <t>Forecasted number of registered fostering families</t>
  </si>
  <si>
    <t>Cost Increase/Decrease</t>
  </si>
  <si>
    <t>Average Number of CYP placed</t>
  </si>
  <si>
    <t>Average Annual Fee Level</t>
  </si>
  <si>
    <t>Average Expected Number of CYP places</t>
  </si>
  <si>
    <t>Placements North West Process</t>
  </si>
  <si>
    <t>Please contact the placing local authority directly if you are unsure of their process.</t>
  </si>
  <si>
    <t>Completed forms and supporting documents must be returned by email to the placing North West local authority.</t>
  </si>
  <si>
    <t>Type of Organisation</t>
  </si>
  <si>
    <t>Company</t>
  </si>
  <si>
    <t>Charity</t>
  </si>
  <si>
    <t>Society</t>
  </si>
  <si>
    <t>Company – submit their accounts to Companies House and have a Registered Company Number</t>
  </si>
  <si>
    <t>Charity – submit their accounts to the Charity Commission and have a Registered Charity Number</t>
  </si>
  <si>
    <t>Society – submit their accounts to the FCA Mutuals Public Register and have a Registered Society Number</t>
  </si>
  <si>
    <t>Description</t>
  </si>
  <si>
    <r>
      <t xml:space="preserve">Companies House Number:
</t>
    </r>
    <r>
      <rPr>
        <sz val="10"/>
        <color theme="1"/>
        <rFont val="Calibri"/>
        <family val="2"/>
        <scheme val="minor"/>
      </rPr>
      <t>(if applicable)</t>
    </r>
  </si>
  <si>
    <r>
      <t xml:space="preserve">Charity Number:
</t>
    </r>
    <r>
      <rPr>
        <sz val="10"/>
        <color theme="1"/>
        <rFont val="Calibri"/>
        <family val="2"/>
        <scheme val="minor"/>
      </rPr>
      <t>(if applicable)</t>
    </r>
  </si>
  <si>
    <r>
      <t xml:space="preserve">Registered Society Number:
</t>
    </r>
    <r>
      <rPr>
        <sz val="10"/>
        <color theme="1"/>
        <rFont val="Calibri"/>
        <family val="2"/>
        <scheme val="minor"/>
      </rPr>
      <t>(if applicable)</t>
    </r>
  </si>
  <si>
    <t xml:space="preserve">Please complete Tabs 1, 2 and 4 (a or b).  Placements North West DO NOT not use Tab 3.    
</t>
  </si>
  <si>
    <t xml:space="preserve">This template can be used to provide child level data to individual Local Authorities in relation to your request.  </t>
  </si>
  <si>
    <t>Download Child Level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</si>
</sst>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0.0%"/>
    <numFmt numFmtId="165" formatCode="_-&quot;£&quot;* #,##0_-;\-&quot;£&quot;* #,##0_-;_-&quot;£&quot;* &quot;-&quot;??_-;_-@_-"/>
    <numFmt numFmtId="166" formatCode="_-&quot;£&quot;* #,##0.0_-;\-&quot;£&quot;* #,##0.0_-;_-&quot;£&quot;* &quot;-&quot;?_-;_-@_-"/>
    <numFmt numFmtId="167" formatCode="[$-F800]dddd\,\ mmmm\ dd\,\ yyyy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Wingdings"/>
      <charset val="2"/>
    </font>
    <font>
      <b/>
      <sz val="12"/>
      <color theme="1"/>
      <name val="Wingdings"/>
      <charset val="2"/>
    </font>
    <font>
      <b/>
      <sz val="22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66CC"/>
      <name val="Calibri"/>
      <family val="2"/>
      <scheme val="minor"/>
    </font>
    <font>
      <b/>
      <sz val="12"/>
      <color rgb="FF2E7F92"/>
      <name val="Calibri"/>
      <family val="2"/>
      <scheme val="minor"/>
    </font>
    <font>
      <b/>
      <sz val="12"/>
      <color rgb="FF59A2C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C00000"/>
      <name val="Wingdings"/>
      <charset val="2"/>
    </font>
    <font>
      <b/>
      <sz val="16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4"/>
      <name val="Calibri"/>
      <family val="2"/>
      <scheme val="minor"/>
    </font>
    <font>
      <b/>
      <sz val="22"/>
      <color rgb="FF008000"/>
      <name val="Calibri"/>
      <family val="2"/>
      <scheme val="minor"/>
    </font>
    <font>
      <b/>
      <sz val="28"/>
      <color theme="9" tint="-0.499984740745262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C00000"/>
      <name val="Calibri"/>
      <family val="2"/>
      <charset val="2"/>
      <scheme val="minor"/>
    </font>
    <font>
      <b/>
      <sz val="12"/>
      <color theme="1"/>
      <name val="Calibri"/>
      <family val="2"/>
      <charset val="2"/>
      <scheme val="minor"/>
    </font>
    <font>
      <b/>
      <sz val="12"/>
      <name val="Calibri"/>
      <family val="2"/>
      <charset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0099A0"/>
      <name val="Calibri"/>
      <family val="2"/>
      <scheme val="minor"/>
    </font>
    <font>
      <b/>
      <sz val="14"/>
      <color rgb="FF0099A0"/>
      <name val="Calibri"/>
      <family val="2"/>
      <scheme val="minor"/>
    </font>
    <font>
      <b/>
      <sz val="14"/>
      <color rgb="FF1D6675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D6675"/>
        <bgColor indexed="64"/>
      </patternFill>
    </fill>
    <fill>
      <patternFill patternType="solid">
        <fgColor rgb="FF0099A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505">
    <xf numFmtId="0" fontId="0" fillId="0" borderId="0" xfId="0"/>
    <xf numFmtId="0" fontId="4" fillId="2" borderId="58" xfId="0" applyFont="1" applyFill="1" applyBorder="1" applyAlignment="1" applyProtection="1">
      <alignment horizontal="left" vertical="center" wrapText="1" indent="1"/>
    </xf>
    <xf numFmtId="0" fontId="4" fillId="2" borderId="20" xfId="0" applyFont="1" applyFill="1" applyBorder="1" applyAlignment="1" applyProtection="1">
      <alignment horizontal="left" vertical="center" indent="1"/>
    </xf>
    <xf numFmtId="0" fontId="4" fillId="2" borderId="59" xfId="0" applyFont="1" applyFill="1" applyBorder="1" applyAlignment="1" applyProtection="1">
      <alignment horizontal="left" vertical="center" indent="1"/>
    </xf>
    <xf numFmtId="0" fontId="4" fillId="2" borderId="21" xfId="0" applyFont="1" applyFill="1" applyBorder="1" applyAlignment="1" applyProtection="1">
      <alignment horizontal="left" vertical="center" indent="1"/>
    </xf>
    <xf numFmtId="0" fontId="4" fillId="2" borderId="2" xfId="0" applyFont="1" applyFill="1" applyBorder="1" applyAlignment="1" applyProtection="1">
      <alignment horizontal="left" vertical="center" wrapText="1" indent="1"/>
    </xf>
    <xf numFmtId="0" fontId="4" fillId="2" borderId="56" xfId="0" applyFont="1" applyFill="1" applyBorder="1" applyAlignment="1" applyProtection="1">
      <alignment horizontal="left" vertical="center" wrapText="1" indent="1"/>
    </xf>
    <xf numFmtId="0" fontId="10" fillId="8" borderId="12" xfId="0" applyFont="1" applyFill="1" applyBorder="1" applyAlignment="1" applyProtection="1">
      <alignment horizontal="left" vertical="center" indent="1"/>
    </xf>
    <xf numFmtId="0" fontId="10" fillId="8" borderId="3" xfId="0" applyFont="1" applyFill="1" applyBorder="1" applyAlignment="1" applyProtection="1">
      <alignment horizontal="left" vertical="center" indent="1"/>
    </xf>
    <xf numFmtId="0" fontId="10" fillId="8" borderId="27" xfId="0" applyFont="1" applyFill="1" applyBorder="1" applyAlignment="1" applyProtection="1">
      <alignment horizontal="left" vertical="center" indent="1"/>
    </xf>
    <xf numFmtId="0" fontId="0" fillId="0" borderId="0" xfId="0" applyFont="1" applyProtection="1"/>
    <xf numFmtId="0" fontId="23" fillId="0" borderId="0" xfId="0" applyFont="1" applyFill="1" applyAlignment="1" applyProtection="1">
      <alignment vertical="center" wrapText="1"/>
    </xf>
    <xf numFmtId="0" fontId="17" fillId="9" borderId="17" xfId="0" applyFont="1" applyFill="1" applyBorder="1" applyAlignment="1" applyProtection="1">
      <alignment horizontal="center" vertical="center" wrapText="1"/>
    </xf>
    <xf numFmtId="0" fontId="17" fillId="9" borderId="60" xfId="0" applyFont="1" applyFill="1" applyBorder="1" applyAlignment="1" applyProtection="1">
      <alignment horizontal="center" vertical="center" wrapText="1"/>
    </xf>
    <xf numFmtId="0" fontId="17" fillId="11" borderId="7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10" fontId="0" fillId="0" borderId="0" xfId="0" applyNumberFormat="1" applyProtection="1"/>
    <xf numFmtId="0" fontId="4" fillId="0" borderId="0" xfId="0" applyFont="1" applyAlignment="1" applyProtection="1">
      <alignment horizontal="center" vertical="top"/>
    </xf>
    <xf numFmtId="0" fontId="4" fillId="0" borderId="0" xfId="0" applyFont="1" applyProtection="1"/>
    <xf numFmtId="0" fontId="8" fillId="0" borderId="0" xfId="0" applyFont="1" applyAlignment="1" applyProtection="1">
      <alignment horizontal="center" vertical="top"/>
    </xf>
    <xf numFmtId="0" fontId="6" fillId="0" borderId="0" xfId="0" applyFont="1" applyProtection="1"/>
    <xf numFmtId="0" fontId="0" fillId="6" borderId="0" xfId="0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4" fillId="0" borderId="0" xfId="0" applyFont="1" applyAlignment="1" applyProtection="1"/>
    <xf numFmtId="0" fontId="3" fillId="0" borderId="0" xfId="0" applyFont="1" applyAlignment="1" applyProtection="1"/>
    <xf numFmtId="0" fontId="0" fillId="0" borderId="0" xfId="0" applyBorder="1" applyProtection="1"/>
    <xf numFmtId="0" fontId="0" fillId="0" borderId="0" xfId="0" applyFill="1" applyBorder="1" applyProtection="1"/>
    <xf numFmtId="3" fontId="0" fillId="0" borderId="0" xfId="0" applyNumberFormat="1" applyFill="1" applyBorder="1" applyProtection="1"/>
    <xf numFmtId="2" fontId="0" fillId="0" borderId="0" xfId="1" applyNumberFormat="1" applyFont="1" applyBorder="1" applyAlignment="1" applyProtection="1">
      <alignment horizontal="center"/>
    </xf>
    <xf numFmtId="3" fontId="0" fillId="0" borderId="0" xfId="0" applyNumberFormat="1" applyFont="1" applyBorder="1" applyProtection="1"/>
    <xf numFmtId="2" fontId="0" fillId="0" borderId="0" xfId="0" applyNumberFormat="1" applyFont="1" applyBorder="1" applyAlignment="1" applyProtection="1">
      <alignment horizontal="center"/>
    </xf>
    <xf numFmtId="0" fontId="8" fillId="0" borderId="0" xfId="0" applyFont="1" applyFill="1" applyAlignment="1" applyProtection="1">
      <alignment horizontal="center" vertical="top"/>
    </xf>
    <xf numFmtId="0" fontId="3" fillId="0" borderId="0" xfId="0" applyFont="1" applyProtection="1"/>
    <xf numFmtId="2" fontId="0" fillId="0" borderId="0" xfId="1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 vertical="top" wrapText="1"/>
    </xf>
    <xf numFmtId="0" fontId="4" fillId="0" borderId="11" xfId="0" applyFont="1" applyBorder="1" applyAlignment="1" applyProtection="1"/>
    <xf numFmtId="0" fontId="3" fillId="0" borderId="11" xfId="0" applyFont="1" applyBorder="1" applyAlignment="1" applyProtection="1"/>
    <xf numFmtId="0" fontId="10" fillId="0" borderId="5" xfId="0" applyFont="1" applyBorder="1" applyAlignment="1" applyProtection="1"/>
    <xf numFmtId="0" fontId="7" fillId="0" borderId="5" xfId="0" applyFont="1" applyBorder="1" applyAlignment="1" applyProtection="1"/>
    <xf numFmtId="0" fontId="10" fillId="0" borderId="11" xfId="0" applyFont="1" applyBorder="1" applyAlignment="1" applyProtection="1"/>
    <xf numFmtId="0" fontId="7" fillId="0" borderId="11" xfId="0" applyFont="1" applyBorder="1" applyAlignment="1" applyProtection="1"/>
    <xf numFmtId="0" fontId="4" fillId="0" borderId="0" xfId="0" applyFont="1" applyAlignment="1" applyProtection="1">
      <alignment horizontal="center"/>
    </xf>
    <xf numFmtId="0" fontId="19" fillId="0" borderId="0" xfId="0" applyFont="1" applyProtection="1"/>
    <xf numFmtId="0" fontId="6" fillId="0" borderId="0" xfId="0" applyFont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wrapText="1"/>
    </xf>
    <xf numFmtId="0" fontId="4" fillId="2" borderId="27" xfId="0" applyFont="1" applyFill="1" applyBorder="1" applyAlignment="1" applyProtection="1">
      <alignment wrapText="1"/>
    </xf>
    <xf numFmtId="44" fontId="4" fillId="0" borderId="0" xfId="0" applyNumberFormat="1" applyFont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0" fillId="0" borderId="0" xfId="1" applyNumberFormat="1" applyFont="1" applyFill="1" applyBorder="1" applyAlignment="1" applyProtection="1">
      <alignment horizontal="center"/>
    </xf>
    <xf numFmtId="0" fontId="4" fillId="2" borderId="22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wrapText="1"/>
    </xf>
    <xf numFmtId="0" fontId="8" fillId="2" borderId="52" xfId="0" applyFont="1" applyFill="1" applyBorder="1" applyProtection="1"/>
    <xf numFmtId="0" fontId="4" fillId="2" borderId="1" xfId="0" applyFont="1" applyFill="1" applyBorder="1" applyProtection="1"/>
    <xf numFmtId="0" fontId="4" fillId="0" borderId="3" xfId="0" applyFont="1" applyFill="1" applyBorder="1" applyAlignment="1" applyProtection="1">
      <alignment wrapText="1"/>
    </xf>
    <xf numFmtId="44" fontId="4" fillId="0" borderId="40" xfId="0" applyNumberFormat="1" applyFont="1" applyFill="1" applyBorder="1" applyAlignment="1" applyProtection="1">
      <alignment horizontal="center"/>
    </xf>
    <xf numFmtId="0" fontId="4" fillId="2" borderId="41" xfId="0" applyFont="1" applyFill="1" applyBorder="1" applyAlignment="1" applyProtection="1">
      <alignment horizontal="center"/>
    </xf>
    <xf numFmtId="42" fontId="4" fillId="0" borderId="40" xfId="2" applyNumberFormat="1" applyFont="1" applyFill="1" applyBorder="1" applyAlignment="1" applyProtection="1">
      <alignment horizontal="center"/>
    </xf>
    <xf numFmtId="42" fontId="4" fillId="0" borderId="5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/>
    <xf numFmtId="0" fontId="20" fillId="0" borderId="0" xfId="0" applyFont="1" applyAlignment="1" applyProtection="1"/>
    <xf numFmtId="0" fontId="2" fillId="0" borderId="0" xfId="0" applyFont="1" applyProtection="1"/>
    <xf numFmtId="0" fontId="4" fillId="2" borderId="27" xfId="0" applyFont="1" applyFill="1" applyBorder="1" applyAlignment="1" applyProtection="1">
      <alignment vertical="center" wrapText="1"/>
    </xf>
    <xf numFmtId="2" fontId="0" fillId="0" borderId="0" xfId="0" applyNumberFormat="1" applyProtection="1"/>
    <xf numFmtId="0" fontId="0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 indent="2"/>
    </xf>
    <xf numFmtId="0" fontId="0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24" fillId="10" borderId="3" xfId="0" applyFont="1" applyFill="1" applyBorder="1" applyAlignment="1" applyProtection="1">
      <alignment vertical="center"/>
    </xf>
    <xf numFmtId="0" fontId="3" fillId="10" borderId="9" xfId="0" applyFont="1" applyFill="1" applyBorder="1" applyAlignment="1" applyProtection="1">
      <alignment horizontal="center" vertical="center"/>
    </xf>
    <xf numFmtId="0" fontId="24" fillId="10" borderId="27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 indent="1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indent="1"/>
    </xf>
    <xf numFmtId="0" fontId="33" fillId="0" borderId="0" xfId="0" applyFont="1" applyAlignment="1" applyProtection="1">
      <alignment horizontal="right" vertical="center"/>
    </xf>
    <xf numFmtId="0" fontId="0" fillId="0" borderId="16" xfId="0" applyFont="1" applyBorder="1" applyProtection="1"/>
    <xf numFmtId="0" fontId="3" fillId="5" borderId="0" xfId="0" applyFont="1" applyFill="1"/>
    <xf numFmtId="0" fontId="0" fillId="2" borderId="0" xfId="0" applyFill="1"/>
    <xf numFmtId="0" fontId="3" fillId="7" borderId="46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3" fillId="7" borderId="4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0" fontId="15" fillId="10" borderId="44" xfId="0" applyFont="1" applyFill="1" applyBorder="1" applyAlignment="1">
      <alignment horizontal="left" vertical="center" wrapText="1" indent="1"/>
    </xf>
    <xf numFmtId="0" fontId="15" fillId="10" borderId="3" xfId="0" applyFont="1" applyFill="1" applyBorder="1" applyAlignment="1">
      <alignment horizontal="left" vertical="center" wrapText="1" indent="1"/>
    </xf>
    <xf numFmtId="0" fontId="15" fillId="10" borderId="49" xfId="0" applyFont="1" applyFill="1" applyBorder="1" applyAlignment="1">
      <alignment horizontal="left" vertical="center" wrapText="1" indent="1"/>
    </xf>
    <xf numFmtId="0" fontId="35" fillId="0" borderId="0" xfId="3" applyFont="1" applyBorder="1" applyAlignment="1" applyProtection="1">
      <alignment vertical="center" wrapText="1"/>
    </xf>
    <xf numFmtId="0" fontId="15" fillId="7" borderId="3" xfId="0" applyFont="1" applyFill="1" applyBorder="1" applyAlignment="1" applyProtection="1">
      <alignment horizontal="left" vertical="center" wrapText="1" indent="1"/>
      <protection locked="0"/>
    </xf>
    <xf numFmtId="0" fontId="15" fillId="7" borderId="44" xfId="0" applyFont="1" applyFill="1" applyBorder="1" applyAlignment="1" applyProtection="1">
      <alignment horizontal="left" vertical="center" wrapText="1" indent="1"/>
      <protection locked="0"/>
    </xf>
    <xf numFmtId="0" fontId="15" fillId="7" borderId="49" xfId="0" applyFont="1" applyFill="1" applyBorder="1" applyAlignment="1" applyProtection="1">
      <alignment horizontal="left" vertical="center" wrapText="1" indent="1"/>
      <protection locked="0"/>
    </xf>
    <xf numFmtId="0" fontId="15" fillId="7" borderId="27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wrapText="1"/>
    </xf>
    <xf numFmtId="0" fontId="4" fillId="2" borderId="35" xfId="0" applyFont="1" applyFill="1" applyBorder="1" applyAlignment="1" applyProtection="1">
      <alignment horizontal="left"/>
    </xf>
    <xf numFmtId="0" fontId="16" fillId="7" borderId="46" xfId="0" applyFont="1" applyFill="1" applyBorder="1" applyAlignment="1" applyProtection="1">
      <alignment horizontal="center" vertical="center"/>
      <protection locked="0"/>
    </xf>
    <xf numFmtId="0" fontId="16" fillId="7" borderId="9" xfId="0" applyFont="1" applyFill="1" applyBorder="1" applyAlignment="1" applyProtection="1">
      <alignment horizontal="center" vertical="center"/>
      <protection locked="0"/>
    </xf>
    <xf numFmtId="0" fontId="38" fillId="0" borderId="0" xfId="0" applyFont="1" applyProtection="1"/>
    <xf numFmtId="0" fontId="4" fillId="0" borderId="0" xfId="0" applyFont="1" applyAlignment="1" applyProtection="1">
      <alignment vertical="top" wrapText="1"/>
    </xf>
    <xf numFmtId="9" fontId="0" fillId="2" borderId="0" xfId="0" applyNumberFormat="1" applyFill="1"/>
    <xf numFmtId="0" fontId="4" fillId="0" borderId="0" xfId="0" applyFont="1" applyBorder="1" applyAlignment="1" applyProtection="1">
      <alignment vertical="center" wrapText="1"/>
    </xf>
    <xf numFmtId="0" fontId="16" fillId="0" borderId="0" xfId="0" applyFont="1" applyProtection="1"/>
    <xf numFmtId="0" fontId="40" fillId="0" borderId="0" xfId="0" applyFont="1" applyAlignment="1" applyProtection="1">
      <alignment vertical="center"/>
    </xf>
    <xf numFmtId="0" fontId="4" fillId="2" borderId="52" xfId="0" applyFont="1" applyFill="1" applyBorder="1" applyAlignment="1" applyProtection="1">
      <alignment horizontal="center" vertical="center" wrapText="1"/>
    </xf>
    <xf numFmtId="0" fontId="4" fillId="2" borderId="72" xfId="0" applyFont="1" applyFill="1" applyBorder="1" applyAlignment="1" applyProtection="1">
      <alignment horizontal="center" vertical="center" wrapText="1"/>
    </xf>
    <xf numFmtId="0" fontId="10" fillId="2" borderId="72" xfId="0" applyFont="1" applyFill="1" applyBorder="1" applyAlignment="1" applyProtection="1">
      <alignment horizontal="center" vertical="center" wrapText="1"/>
    </xf>
    <xf numFmtId="0" fontId="10" fillId="2" borderId="73" xfId="0" applyFont="1" applyFill="1" applyBorder="1" applyAlignment="1" applyProtection="1">
      <alignment horizontal="center" vertical="center" wrapText="1"/>
    </xf>
    <xf numFmtId="10" fontId="10" fillId="7" borderId="71" xfId="0" applyNumberFormat="1" applyFont="1" applyFill="1" applyBorder="1" applyAlignment="1" applyProtection="1">
      <alignment horizontal="center" vertical="center" wrapText="1"/>
      <protection locked="0"/>
    </xf>
    <xf numFmtId="10" fontId="10" fillId="7" borderId="70" xfId="0" applyNumberFormat="1" applyFont="1" applyFill="1" applyBorder="1" applyAlignment="1" applyProtection="1">
      <alignment horizontal="center" vertical="center" wrapText="1"/>
      <protection locked="0"/>
    </xf>
    <xf numFmtId="10" fontId="4" fillId="2" borderId="70" xfId="0" applyNumberFormat="1" applyFont="1" applyFill="1" applyBorder="1" applyAlignment="1" applyProtection="1">
      <alignment horizontal="center" vertical="center" wrapText="1"/>
    </xf>
    <xf numFmtId="0" fontId="10" fillId="7" borderId="6" xfId="0" applyFont="1" applyFill="1" applyBorder="1" applyAlignment="1" applyProtection="1">
      <alignment vertical="center" wrapText="1"/>
      <protection locked="0"/>
    </xf>
    <xf numFmtId="10" fontId="4" fillId="2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Protection="1"/>
    <xf numFmtId="0" fontId="4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right" vertical="center"/>
    </xf>
    <xf numFmtId="0" fontId="42" fillId="0" borderId="0" xfId="0" applyFont="1" applyProtection="1"/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right"/>
    </xf>
    <xf numFmtId="0" fontId="4" fillId="0" borderId="0" xfId="0" applyFont="1" applyFill="1" applyBorder="1" applyProtection="1"/>
    <xf numFmtId="0" fontId="16" fillId="4" borderId="1" xfId="0" applyFont="1" applyFill="1" applyBorder="1" applyAlignment="1" applyProtection="1">
      <protection locked="0"/>
    </xf>
    <xf numFmtId="44" fontId="16" fillId="4" borderId="1" xfId="2" applyFont="1" applyFill="1" applyBorder="1" applyAlignment="1" applyProtection="1">
      <protection locked="0"/>
    </xf>
    <xf numFmtId="10" fontId="16" fillId="0" borderId="1" xfId="1" applyNumberFormat="1" applyFont="1" applyBorder="1" applyAlignment="1" applyProtection="1">
      <alignment horizontal="center"/>
    </xf>
    <xf numFmtId="44" fontId="16" fillId="0" borderId="1" xfId="2" applyFont="1" applyBorder="1" applyAlignment="1" applyProtection="1"/>
    <xf numFmtId="0" fontId="16" fillId="4" borderId="1" xfId="0" applyFont="1" applyFill="1" applyBorder="1" applyProtection="1">
      <protection locked="0"/>
    </xf>
    <xf numFmtId="44" fontId="16" fillId="4" borderId="1" xfId="2" applyFont="1" applyFill="1" applyBorder="1" applyProtection="1">
      <protection locked="0"/>
    </xf>
    <xf numFmtId="2" fontId="16" fillId="0" borderId="1" xfId="1" applyNumberFormat="1" applyFont="1" applyBorder="1" applyAlignment="1" applyProtection="1">
      <alignment horizontal="center"/>
    </xf>
    <xf numFmtId="167" fontId="16" fillId="0" borderId="0" xfId="0" applyNumberFormat="1" applyFont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Font="1" applyFill="1" applyBorder="1" applyProtection="1"/>
    <xf numFmtId="165" fontId="47" fillId="0" borderId="0" xfId="0" applyNumberFormat="1" applyFont="1" applyFill="1" applyBorder="1" applyAlignment="1" applyProtection="1">
      <alignment wrapText="1"/>
    </xf>
    <xf numFmtId="0" fontId="31" fillId="0" borderId="0" xfId="0" applyFont="1" applyProtection="1"/>
    <xf numFmtId="0" fontId="2" fillId="0" borderId="0" xfId="0" applyFont="1" applyAlignment="1" applyProtection="1">
      <alignment horizontal="left"/>
    </xf>
    <xf numFmtId="166" fontId="0" fillId="0" borderId="0" xfId="0" applyNumberFormat="1" applyFont="1" applyProtection="1"/>
    <xf numFmtId="0" fontId="0" fillId="0" borderId="0" xfId="0" applyFont="1" applyFill="1" applyProtection="1"/>
    <xf numFmtId="44" fontId="0" fillId="0" borderId="0" xfId="0" applyNumberFormat="1" applyFont="1" applyProtection="1"/>
    <xf numFmtId="0" fontId="10" fillId="2" borderId="24" xfId="0" applyFont="1" applyFill="1" applyBorder="1" applyAlignment="1" applyProtection="1">
      <alignment horizontal="left" vertical="center" indent="1"/>
    </xf>
    <xf numFmtId="0" fontId="10" fillId="2" borderId="10" xfId="0" applyFont="1" applyFill="1" applyBorder="1" applyAlignment="1" applyProtection="1">
      <alignment horizontal="left" vertical="center" indent="1"/>
    </xf>
    <xf numFmtId="0" fontId="10" fillId="2" borderId="39" xfId="0" applyFont="1" applyFill="1" applyBorder="1" applyAlignment="1" applyProtection="1">
      <alignment horizontal="left" vertical="center" indent="1"/>
    </xf>
    <xf numFmtId="0" fontId="4" fillId="2" borderId="30" xfId="0" applyFont="1" applyFill="1" applyBorder="1" applyAlignment="1" applyProtection="1">
      <alignment horizontal="left" indent="1"/>
    </xf>
    <xf numFmtId="0" fontId="16" fillId="2" borderId="35" xfId="0" applyFont="1" applyFill="1" applyBorder="1" applyAlignment="1" applyProtection="1">
      <alignment horizontal="center" wrapText="1"/>
    </xf>
    <xf numFmtId="0" fontId="16" fillId="2" borderId="37" xfId="0" applyFont="1" applyFill="1" applyBorder="1" applyAlignment="1" applyProtection="1">
      <alignment horizontal="center" wrapText="1"/>
    </xf>
    <xf numFmtId="0" fontId="16" fillId="2" borderId="36" xfId="0" applyFont="1" applyFill="1" applyBorder="1" applyAlignment="1" applyProtection="1">
      <alignment horizontal="center" wrapText="1"/>
    </xf>
    <xf numFmtId="0" fontId="16" fillId="2" borderId="55" xfId="0" applyFont="1" applyFill="1" applyBorder="1" applyAlignment="1" applyProtection="1">
      <alignment horizontal="center" wrapText="1"/>
    </xf>
    <xf numFmtId="0" fontId="16" fillId="2" borderId="20" xfId="0" applyFont="1" applyFill="1" applyBorder="1" applyAlignment="1" applyProtection="1">
      <alignment horizontal="left" vertical="center" wrapText="1" indent="1"/>
    </xf>
    <xf numFmtId="0" fontId="20" fillId="7" borderId="3" xfId="0" applyFont="1" applyFill="1" applyBorder="1" applyAlignment="1" applyProtection="1">
      <alignment wrapText="1"/>
      <protection locked="0"/>
    </xf>
    <xf numFmtId="165" fontId="20" fillId="3" borderId="7" xfId="0" applyNumberFormat="1" applyFont="1" applyFill="1" applyBorder="1" applyAlignment="1" applyProtection="1">
      <alignment wrapText="1"/>
    </xf>
    <xf numFmtId="165" fontId="20" fillId="7" borderId="1" xfId="2" applyNumberFormat="1" applyFont="1" applyFill="1" applyBorder="1" applyAlignment="1" applyProtection="1">
      <alignment wrapText="1"/>
      <protection locked="0"/>
    </xf>
    <xf numFmtId="10" fontId="16" fillId="3" borderId="9" xfId="1" applyNumberFormat="1" applyFont="1" applyFill="1" applyBorder="1" applyAlignment="1" applyProtection="1">
      <alignment horizontal="center" wrapText="1"/>
    </xf>
    <xf numFmtId="0" fontId="20" fillId="2" borderId="3" xfId="0" applyFont="1" applyFill="1" applyBorder="1" applyAlignment="1" applyProtection="1">
      <alignment wrapText="1"/>
    </xf>
    <xf numFmtId="165" fontId="20" fillId="7" borderId="9" xfId="2" applyNumberFormat="1" applyFont="1" applyFill="1" applyBorder="1" applyAlignment="1" applyProtection="1">
      <alignment wrapText="1"/>
      <protection locked="0"/>
    </xf>
    <xf numFmtId="0" fontId="48" fillId="2" borderId="3" xfId="0" applyFont="1" applyFill="1" applyBorder="1" applyAlignment="1" applyProtection="1">
      <alignment wrapText="1"/>
    </xf>
    <xf numFmtId="0" fontId="16" fillId="2" borderId="20" xfId="0" applyFont="1" applyFill="1" applyBorder="1" applyAlignment="1" applyProtection="1">
      <alignment horizontal="left" wrapText="1" indent="1"/>
    </xf>
    <xf numFmtId="165" fontId="48" fillId="2" borderId="9" xfId="2" applyNumberFormat="1" applyFont="1" applyFill="1" applyBorder="1" applyAlignment="1" applyProtection="1">
      <alignment wrapText="1"/>
    </xf>
    <xf numFmtId="165" fontId="48" fillId="2" borderId="1" xfId="2" applyNumberFormat="1" applyFont="1" applyFill="1" applyBorder="1" applyAlignment="1" applyProtection="1">
      <alignment wrapText="1"/>
    </xf>
    <xf numFmtId="0" fontId="48" fillId="7" borderId="20" xfId="0" applyFont="1" applyFill="1" applyBorder="1" applyAlignment="1" applyProtection="1">
      <alignment horizontal="left" indent="2"/>
      <protection locked="0"/>
    </xf>
    <xf numFmtId="0" fontId="48" fillId="7" borderId="3" xfId="0" applyFont="1" applyFill="1" applyBorder="1" applyProtection="1">
      <protection locked="0"/>
    </xf>
    <xf numFmtId="165" fontId="20" fillId="7" borderId="9" xfId="2" applyNumberFormat="1" applyFont="1" applyFill="1" applyBorder="1" applyAlignment="1" applyProtection="1">
      <alignment vertical="center"/>
      <protection locked="0"/>
    </xf>
    <xf numFmtId="165" fontId="48" fillId="7" borderId="1" xfId="2" applyNumberFormat="1" applyFont="1" applyFill="1" applyBorder="1" applyProtection="1">
      <protection locked="0"/>
    </xf>
    <xf numFmtId="0" fontId="16" fillId="0" borderId="0" xfId="0" applyFont="1" applyAlignment="1" applyProtection="1">
      <alignment horizontal="left" indent="1"/>
    </xf>
    <xf numFmtId="0" fontId="4" fillId="2" borderId="2" xfId="0" applyFont="1" applyFill="1" applyBorder="1" applyAlignment="1" applyProtection="1">
      <alignment horizontal="center" vertical="center"/>
    </xf>
    <xf numFmtId="42" fontId="20" fillId="7" borderId="2" xfId="2" applyNumberFormat="1" applyFont="1" applyFill="1" applyBorder="1" applyAlignment="1" applyProtection="1">
      <alignment wrapText="1"/>
      <protection locked="0"/>
    </xf>
    <xf numFmtId="44" fontId="16" fillId="3" borderId="56" xfId="2" applyFont="1" applyFill="1" applyBorder="1" applyAlignment="1" applyProtection="1">
      <alignment horizontal="center"/>
    </xf>
    <xf numFmtId="165" fontId="10" fillId="7" borderId="2" xfId="2" applyNumberFormat="1" applyFont="1" applyFill="1" applyBorder="1" applyAlignment="1" applyProtection="1">
      <alignment horizontal="center" vertical="center" wrapText="1"/>
      <protection locked="0"/>
    </xf>
    <xf numFmtId="42" fontId="20" fillId="7" borderId="2" xfId="2" applyNumberFormat="1" applyFont="1" applyFill="1" applyBorder="1" applyAlignment="1" applyProtection="1">
      <alignment vertical="center" wrapText="1"/>
      <protection locked="0"/>
    </xf>
    <xf numFmtId="42" fontId="20" fillId="7" borderId="2" xfId="2" applyNumberFormat="1" applyFont="1" applyFill="1" applyBorder="1" applyAlignment="1" applyProtection="1">
      <alignment horizontal="center" vertical="center" wrapText="1"/>
      <protection locked="0"/>
    </xf>
    <xf numFmtId="9" fontId="4" fillId="3" borderId="2" xfId="1" applyFont="1" applyFill="1" applyBorder="1" applyProtection="1"/>
    <xf numFmtId="0" fontId="16" fillId="2" borderId="3" xfId="0" quotePrefix="1" applyFont="1" applyFill="1" applyBorder="1" applyAlignment="1" applyProtection="1">
      <alignment horizontal="left" wrapText="1" indent="1"/>
    </xf>
    <xf numFmtId="42" fontId="16" fillId="7" borderId="1" xfId="2" applyNumberFormat="1" applyFont="1" applyFill="1" applyBorder="1" applyProtection="1">
      <protection locked="0"/>
    </xf>
    <xf numFmtId="44" fontId="16" fillId="0" borderId="1" xfId="2" applyNumberFormat="1" applyFont="1" applyFill="1" applyBorder="1" applyProtection="1"/>
    <xf numFmtId="42" fontId="16" fillId="3" borderId="1" xfId="2" applyNumberFormat="1" applyFont="1" applyFill="1" applyBorder="1" applyProtection="1"/>
    <xf numFmtId="9" fontId="16" fillId="3" borderId="1" xfId="1" applyFont="1" applyFill="1" applyBorder="1" applyAlignment="1" applyProtection="1">
      <alignment horizontal="center"/>
    </xf>
    <xf numFmtId="9" fontId="16" fillId="3" borderId="9" xfId="1" applyFont="1" applyFill="1" applyBorder="1" applyAlignment="1" applyProtection="1">
      <alignment horizontal="center"/>
    </xf>
    <xf numFmtId="0" fontId="16" fillId="2" borderId="49" xfId="0" quotePrefix="1" applyFont="1" applyFill="1" applyBorder="1" applyAlignment="1" applyProtection="1">
      <alignment horizontal="left" wrapText="1" indent="1"/>
    </xf>
    <xf numFmtId="42" fontId="16" fillId="7" borderId="26" xfId="2" applyNumberFormat="1" applyFont="1" applyFill="1" applyBorder="1" applyProtection="1">
      <protection locked="0"/>
    </xf>
    <xf numFmtId="44" fontId="16" fillId="0" borderId="26" xfId="2" applyNumberFormat="1" applyFont="1" applyFill="1" applyBorder="1" applyProtection="1"/>
    <xf numFmtId="0" fontId="4" fillId="6" borderId="10" xfId="0" quotePrefix="1" applyFont="1" applyFill="1" applyBorder="1" applyAlignment="1" applyProtection="1">
      <alignment wrapText="1"/>
    </xf>
    <xf numFmtId="0" fontId="16" fillId="2" borderId="44" xfId="0" quotePrefix="1" applyFont="1" applyFill="1" applyBorder="1" applyAlignment="1" applyProtection="1">
      <alignment horizontal="left" wrapText="1" indent="1"/>
    </xf>
    <xf numFmtId="42" fontId="16" fillId="7" borderId="47" xfId="2" applyNumberFormat="1" applyFont="1" applyFill="1" applyBorder="1" applyProtection="1">
      <protection locked="0"/>
    </xf>
    <xf numFmtId="44" fontId="16" fillId="0" borderId="47" xfId="2" applyNumberFormat="1" applyFont="1" applyFill="1" applyBorder="1" applyProtection="1"/>
    <xf numFmtId="165" fontId="16" fillId="3" borderId="1" xfId="2" applyNumberFormat="1" applyFont="1" applyFill="1" applyBorder="1" applyProtection="1"/>
    <xf numFmtId="9" fontId="16" fillId="3" borderId="26" xfId="1" applyFont="1" applyFill="1" applyBorder="1" applyAlignment="1" applyProtection="1">
      <alignment horizontal="center"/>
    </xf>
    <xf numFmtId="9" fontId="16" fillId="3" borderId="45" xfId="1" applyFont="1" applyFill="1" applyBorder="1" applyAlignment="1" applyProtection="1">
      <alignment horizontal="center"/>
    </xf>
    <xf numFmtId="0" fontId="4" fillId="0" borderId="3" xfId="0" quotePrefix="1" applyFont="1" applyFill="1" applyBorder="1" applyAlignment="1" applyProtection="1">
      <alignment horizontal="left" wrapText="1"/>
    </xf>
    <xf numFmtId="0" fontId="16" fillId="7" borderId="3" xfId="0" quotePrefix="1" applyFont="1" applyFill="1" applyBorder="1" applyAlignment="1" applyProtection="1">
      <alignment horizontal="left" vertical="center" wrapText="1" indent="1"/>
      <protection locked="0"/>
    </xf>
    <xf numFmtId="165" fontId="4" fillId="3" borderId="1" xfId="0" applyNumberFormat="1" applyFont="1" applyFill="1" applyBorder="1" applyProtection="1"/>
    <xf numFmtId="165" fontId="4" fillId="0" borderId="1" xfId="0" applyNumberFormat="1" applyFont="1" applyFill="1" applyBorder="1" applyProtection="1"/>
    <xf numFmtId="0" fontId="10" fillId="3" borderId="27" xfId="0" applyFont="1" applyFill="1" applyBorder="1" applyAlignment="1" applyProtection="1">
      <alignment horizontal="center"/>
    </xf>
    <xf numFmtId="165" fontId="4" fillId="3" borderId="29" xfId="2" applyNumberFormat="1" applyFont="1" applyFill="1" applyBorder="1" applyProtection="1"/>
    <xf numFmtId="0" fontId="10" fillId="2" borderId="27" xfId="0" applyFont="1" applyFill="1" applyBorder="1" applyProtection="1"/>
    <xf numFmtId="165" fontId="10" fillId="2" borderId="28" xfId="2" applyNumberFormat="1" applyFont="1" applyFill="1" applyBorder="1" applyProtection="1"/>
    <xf numFmtId="165" fontId="4" fillId="3" borderId="31" xfId="0" applyNumberFormat="1" applyFont="1" applyFill="1" applyBorder="1" applyAlignment="1" applyProtection="1"/>
    <xf numFmtId="10" fontId="4" fillId="3" borderId="29" xfId="1" applyNumberFormat="1" applyFont="1" applyFill="1" applyBorder="1" applyAlignment="1" applyProtection="1">
      <alignment horizontal="center" wrapText="1"/>
    </xf>
    <xf numFmtId="44" fontId="16" fillId="0" borderId="51" xfId="2" applyFont="1" applyFill="1" applyBorder="1" applyAlignment="1" applyProtection="1">
      <alignment horizontal="center"/>
    </xf>
    <xf numFmtId="44" fontId="16" fillId="0" borderId="23" xfId="2" applyFont="1" applyFill="1" applyBorder="1" applyAlignment="1" applyProtection="1">
      <alignment horizontal="center"/>
    </xf>
    <xf numFmtId="0" fontId="16" fillId="2" borderId="3" xfId="0" applyFont="1" applyFill="1" applyBorder="1" applyAlignment="1" applyProtection="1">
      <alignment horizontal="left" wrapText="1" indent="1"/>
    </xf>
    <xf numFmtId="0" fontId="4" fillId="0" borderId="3" xfId="0" applyFont="1" applyFill="1" applyBorder="1" applyAlignment="1" applyProtection="1">
      <alignment horizontal="left" wrapText="1"/>
    </xf>
    <xf numFmtId="0" fontId="4" fillId="7" borderId="3" xfId="0" applyFont="1" applyFill="1" applyBorder="1" applyAlignment="1" applyProtection="1">
      <alignment wrapText="1"/>
      <protection locked="0"/>
    </xf>
    <xf numFmtId="0" fontId="0" fillId="0" borderId="41" xfId="0" applyFont="1" applyBorder="1" applyProtection="1"/>
    <xf numFmtId="44" fontId="0" fillId="0" borderId="41" xfId="0" applyNumberFormat="1" applyFont="1" applyBorder="1" applyProtection="1"/>
    <xf numFmtId="0" fontId="4" fillId="2" borderId="51" xfId="0" applyFont="1" applyFill="1" applyBorder="1" applyAlignment="1" applyProtection="1">
      <alignment horizontal="center"/>
    </xf>
    <xf numFmtId="42" fontId="4" fillId="0" borderId="23" xfId="2" applyNumberFormat="1" applyFont="1" applyFill="1" applyBorder="1" applyAlignment="1" applyProtection="1">
      <alignment horizontal="center"/>
    </xf>
    <xf numFmtId="10" fontId="4" fillId="3" borderId="1" xfId="1" applyNumberFormat="1" applyFont="1" applyFill="1" applyBorder="1" applyAlignment="1" applyProtection="1">
      <alignment horizontal="center"/>
    </xf>
    <xf numFmtId="0" fontId="42" fillId="0" borderId="0" xfId="0" applyFont="1" applyAlignment="1" applyProtection="1">
      <alignment horizontal="left"/>
    </xf>
    <xf numFmtId="0" fontId="16" fillId="0" borderId="0" xfId="0" quotePrefix="1" applyFont="1" applyAlignment="1" applyProtection="1">
      <alignment horizontal="right" vertical="top"/>
    </xf>
    <xf numFmtId="0" fontId="16" fillId="0" borderId="0" xfId="0" applyFont="1" applyAlignment="1" applyProtection="1">
      <alignment horizontal="left"/>
    </xf>
    <xf numFmtId="0" fontId="44" fillId="0" borderId="0" xfId="0" applyFont="1" applyProtection="1"/>
    <xf numFmtId="0" fontId="10" fillId="0" borderId="0" xfId="0" applyFont="1" applyProtection="1"/>
    <xf numFmtId="0" fontId="16" fillId="0" borderId="0" xfId="0" quotePrefix="1" applyFont="1" applyAlignment="1" applyProtection="1">
      <alignment horizontal="right"/>
    </xf>
    <xf numFmtId="0" fontId="4" fillId="2" borderId="35" xfId="0" applyFont="1" applyFill="1" applyBorder="1" applyAlignment="1" applyProtection="1">
      <alignment horizontal="left"/>
    </xf>
    <xf numFmtId="9" fontId="4" fillId="3" borderId="26" xfId="1" applyFont="1" applyFill="1" applyBorder="1" applyAlignment="1" applyProtection="1">
      <alignment horizontal="center"/>
    </xf>
    <xf numFmtId="9" fontId="4" fillId="3" borderId="45" xfId="1" applyFont="1" applyFill="1" applyBorder="1" applyAlignment="1" applyProtection="1">
      <alignment horizontal="center"/>
    </xf>
    <xf numFmtId="165" fontId="20" fillId="3" borderId="9" xfId="0" applyNumberFormat="1" applyFont="1" applyFill="1" applyBorder="1" applyAlignment="1" applyProtection="1">
      <alignment wrapText="1"/>
    </xf>
    <xf numFmtId="0" fontId="0" fillId="0" borderId="22" xfId="0" applyFont="1" applyBorder="1" applyProtection="1"/>
    <xf numFmtId="0" fontId="16" fillId="2" borderId="3" xfId="0" quotePrefix="1" applyFont="1" applyFill="1" applyBorder="1" applyAlignment="1" applyProtection="1">
      <alignment horizontal="left" indent="1"/>
    </xf>
    <xf numFmtId="0" fontId="16" fillId="2" borderId="3" xfId="0" applyFont="1" applyFill="1" applyBorder="1" applyAlignment="1" applyProtection="1">
      <alignment horizontal="left" indent="1"/>
    </xf>
    <xf numFmtId="0" fontId="45" fillId="0" borderId="0" xfId="0" applyFont="1" applyAlignment="1" applyProtection="1">
      <alignment horizontal="left" indent="2"/>
    </xf>
    <xf numFmtId="0" fontId="17" fillId="12" borderId="74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/>
    </xf>
    <xf numFmtId="0" fontId="0" fillId="7" borderId="29" xfId="0" applyFill="1" applyBorder="1" applyProtection="1">
      <protection locked="0"/>
    </xf>
    <xf numFmtId="0" fontId="17" fillId="11" borderId="6" xfId="0" applyFont="1" applyFill="1" applyBorder="1" applyAlignment="1" applyProtection="1">
      <alignment horizontal="center" vertical="center" wrapText="1"/>
    </xf>
    <xf numFmtId="0" fontId="0" fillId="10" borderId="29" xfId="0" applyFill="1" applyBorder="1" applyProtection="1"/>
    <xf numFmtId="0" fontId="17" fillId="12" borderId="6" xfId="0" applyFont="1" applyFill="1" applyBorder="1" applyAlignment="1" applyProtection="1">
      <alignment horizontal="center" vertical="center" wrapText="1"/>
    </xf>
    <xf numFmtId="0" fontId="34" fillId="0" borderId="0" xfId="3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55" fillId="0" borderId="0" xfId="0" applyFont="1" applyAlignment="1" applyProtection="1">
      <alignment horizontal="left"/>
    </xf>
    <xf numFmtId="0" fontId="56" fillId="0" borderId="0" xfId="0" applyFont="1" applyAlignment="1" applyProtection="1">
      <alignment horizontal="left"/>
    </xf>
    <xf numFmtId="0" fontId="20" fillId="7" borderId="3" xfId="0" applyFont="1" applyFill="1" applyBorder="1" applyAlignment="1" applyProtection="1">
      <alignment horizontal="center" wrapText="1"/>
      <protection locked="0"/>
    </xf>
    <xf numFmtId="165" fontId="20" fillId="7" borderId="9" xfId="2" applyNumberFormat="1" applyFont="1" applyFill="1" applyBorder="1" applyAlignment="1" applyProtection="1">
      <alignment horizontal="center" wrapText="1"/>
      <protection locked="0"/>
    </xf>
    <xf numFmtId="165" fontId="20" fillId="7" borderId="1" xfId="2" applyNumberFormat="1" applyFont="1" applyFill="1" applyBorder="1" applyAlignment="1" applyProtection="1">
      <alignment horizontal="center" wrapText="1"/>
      <protection locked="0"/>
    </xf>
    <xf numFmtId="164" fontId="16" fillId="3" borderId="9" xfId="1" applyNumberFormat="1" applyFont="1" applyFill="1" applyBorder="1" applyAlignment="1" applyProtection="1">
      <alignment horizontal="center" wrapText="1"/>
    </xf>
    <xf numFmtId="164" fontId="4" fillId="3" borderId="29" xfId="1" applyNumberFormat="1" applyFont="1" applyFill="1" applyBorder="1" applyAlignment="1" applyProtection="1">
      <alignment horizontal="center" wrapText="1"/>
    </xf>
    <xf numFmtId="165" fontId="20" fillId="7" borderId="9" xfId="2" applyNumberFormat="1" applyFont="1" applyFill="1" applyBorder="1" applyAlignment="1" applyProtection="1">
      <protection locked="0"/>
    </xf>
    <xf numFmtId="165" fontId="16" fillId="3" borderId="57" xfId="0" applyNumberFormat="1" applyFont="1" applyFill="1" applyBorder="1" applyAlignment="1" applyProtection="1"/>
    <xf numFmtId="0" fontId="28" fillId="0" borderId="0" xfId="0" applyFont="1" applyBorder="1" applyAlignment="1" applyProtection="1">
      <alignment vertical="center" wrapText="1"/>
    </xf>
    <xf numFmtId="0" fontId="4" fillId="2" borderId="78" xfId="0" applyFont="1" applyFill="1" applyBorder="1" applyAlignment="1" applyProtection="1">
      <alignment horizontal="left" vertical="center" wrapText="1" indent="1"/>
    </xf>
    <xf numFmtId="0" fontId="16" fillId="7" borderId="45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left"/>
    </xf>
    <xf numFmtId="0" fontId="4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left" indent="2"/>
    </xf>
    <xf numFmtId="0" fontId="16" fillId="0" borderId="0" xfId="0" applyFont="1" applyAlignment="1" applyProtection="1">
      <alignment horizontal="left" wrapText="1" indent="2"/>
    </xf>
    <xf numFmtId="0" fontId="34" fillId="0" borderId="0" xfId="3" applyAlignment="1" applyProtection="1">
      <alignment horizontal="left"/>
    </xf>
    <xf numFmtId="0" fontId="4" fillId="0" borderId="0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53" fillId="0" borderId="11" xfId="3" applyFont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13" xfId="0" applyFont="1" applyFill="1" applyBorder="1" applyAlignment="1" applyProtection="1">
      <alignment horizontal="left" vertical="top" wrapText="1"/>
    </xf>
    <xf numFmtId="0" fontId="20" fillId="7" borderId="44" xfId="0" applyFont="1" applyFill="1" applyBorder="1" applyAlignment="1" applyProtection="1">
      <alignment horizontal="left" vertical="center" wrapText="1"/>
      <protection locked="0"/>
    </xf>
    <xf numFmtId="0" fontId="20" fillId="7" borderId="47" xfId="0" applyFont="1" applyFill="1" applyBorder="1" applyAlignment="1" applyProtection="1">
      <alignment horizontal="left" vertical="center" wrapText="1"/>
      <protection locked="0"/>
    </xf>
    <xf numFmtId="0" fontId="20" fillId="7" borderId="46" xfId="0" applyFont="1" applyFill="1" applyBorder="1" applyAlignment="1" applyProtection="1">
      <alignment horizontal="left" vertical="center" wrapText="1"/>
      <protection locked="0"/>
    </xf>
    <xf numFmtId="0" fontId="4" fillId="7" borderId="17" xfId="0" applyFont="1" applyFill="1" applyBorder="1" applyAlignment="1" applyProtection="1">
      <alignment horizontal="left" vertical="top"/>
      <protection locked="0"/>
    </xf>
    <xf numFmtId="0" fontId="4" fillId="7" borderId="22" xfId="0" applyFont="1" applyFill="1" applyBorder="1" applyAlignment="1" applyProtection="1">
      <alignment horizontal="left" vertical="top"/>
      <protection locked="0"/>
    </xf>
    <xf numFmtId="0" fontId="4" fillId="7" borderId="18" xfId="0" applyFont="1" applyFill="1" applyBorder="1" applyAlignment="1" applyProtection="1">
      <alignment horizontal="left" vertical="top"/>
      <protection locked="0"/>
    </xf>
    <xf numFmtId="0" fontId="4" fillId="7" borderId="16" xfId="0" applyFont="1" applyFill="1" applyBorder="1" applyAlignment="1" applyProtection="1">
      <alignment horizontal="left" vertical="top"/>
      <protection locked="0"/>
    </xf>
    <xf numFmtId="0" fontId="4" fillId="7" borderId="0" xfId="0" applyFont="1" applyFill="1" applyBorder="1" applyAlignment="1" applyProtection="1">
      <alignment horizontal="left" vertical="top"/>
      <protection locked="0"/>
    </xf>
    <xf numFmtId="0" fontId="4" fillId="7" borderId="13" xfId="0" applyFont="1" applyFill="1" applyBorder="1" applyAlignment="1" applyProtection="1">
      <alignment horizontal="left" vertical="top"/>
      <protection locked="0"/>
    </xf>
    <xf numFmtId="0" fontId="4" fillId="7" borderId="15" xfId="0" applyFont="1" applyFill="1" applyBorder="1" applyAlignment="1" applyProtection="1">
      <alignment horizontal="left" vertical="top"/>
      <protection locked="0"/>
    </xf>
    <xf numFmtId="0" fontId="4" fillId="7" borderId="11" xfId="0" applyFont="1" applyFill="1" applyBorder="1" applyAlignment="1" applyProtection="1">
      <alignment horizontal="left" vertical="top"/>
      <protection locked="0"/>
    </xf>
    <xf numFmtId="0" fontId="4" fillId="7" borderId="14" xfId="0" applyFont="1" applyFill="1" applyBorder="1" applyAlignment="1" applyProtection="1">
      <alignment horizontal="left" vertical="top"/>
      <protection locked="0"/>
    </xf>
    <xf numFmtId="0" fontId="3" fillId="2" borderId="24" xfId="0" applyFont="1" applyFill="1" applyBorder="1" applyAlignment="1" applyProtection="1">
      <alignment horizontal="left" vertical="center" wrapText="1" indent="1"/>
    </xf>
    <xf numFmtId="0" fontId="3" fillId="2" borderId="41" xfId="0" applyFont="1" applyFill="1" applyBorder="1" applyAlignment="1" applyProtection="1">
      <alignment horizontal="left" vertical="center" wrapText="1" indent="1"/>
    </xf>
    <xf numFmtId="0" fontId="3" fillId="2" borderId="25" xfId="0" applyFont="1" applyFill="1" applyBorder="1" applyAlignment="1" applyProtection="1">
      <alignment horizontal="left" vertical="center" wrapText="1" indent="1"/>
    </xf>
    <xf numFmtId="0" fontId="3" fillId="2" borderId="39" xfId="0" applyFont="1" applyFill="1" applyBorder="1" applyAlignment="1" applyProtection="1">
      <alignment horizontal="left" vertical="center" wrapText="1" indent="1"/>
    </xf>
    <xf numFmtId="0" fontId="3" fillId="2" borderId="40" xfId="0" applyFont="1" applyFill="1" applyBorder="1" applyAlignment="1" applyProtection="1">
      <alignment horizontal="left" vertical="center" wrapText="1" indent="1"/>
    </xf>
    <xf numFmtId="0" fontId="3" fillId="2" borderId="31" xfId="0" applyFont="1" applyFill="1" applyBorder="1" applyAlignment="1" applyProtection="1">
      <alignment horizontal="left" vertical="center" wrapText="1" indent="1"/>
    </xf>
    <xf numFmtId="0" fontId="16" fillId="7" borderId="39" xfId="0" applyFont="1" applyFill="1" applyBorder="1" applyAlignment="1" applyProtection="1">
      <alignment horizontal="left" vertical="center" wrapText="1"/>
      <protection locked="0"/>
    </xf>
    <xf numFmtId="0" fontId="16" fillId="7" borderId="40" xfId="0" applyFont="1" applyFill="1" applyBorder="1" applyAlignment="1" applyProtection="1">
      <alignment horizontal="left" vertical="center" wrapText="1"/>
      <protection locked="0"/>
    </xf>
    <xf numFmtId="0" fontId="16" fillId="7" borderId="34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 indent="1"/>
    </xf>
    <xf numFmtId="0" fontId="4" fillId="2" borderId="11" xfId="0" applyFont="1" applyFill="1" applyBorder="1" applyAlignment="1" applyProtection="1">
      <alignment horizontal="left" vertical="center" wrapText="1" indent="1"/>
    </xf>
    <xf numFmtId="0" fontId="4" fillId="2" borderId="72" xfId="0" applyFont="1" applyFill="1" applyBorder="1" applyAlignment="1" applyProtection="1">
      <alignment horizontal="center" vertical="center" wrapText="1"/>
    </xf>
    <xf numFmtId="10" fontId="10" fillId="7" borderId="70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42" xfId="0" applyFont="1" applyFill="1" applyBorder="1" applyAlignment="1" applyProtection="1">
      <alignment horizontal="left" vertical="center" indent="1"/>
      <protection locked="0"/>
    </xf>
    <xf numFmtId="0" fontId="3" fillId="7" borderId="41" xfId="0" applyFont="1" applyFill="1" applyBorder="1" applyAlignment="1" applyProtection="1">
      <alignment horizontal="left" vertical="center" indent="1"/>
      <protection locked="0"/>
    </xf>
    <xf numFmtId="0" fontId="3" fillId="7" borderId="43" xfId="0" applyFont="1" applyFill="1" applyBorder="1" applyAlignment="1" applyProtection="1">
      <alignment horizontal="left" vertical="center" indent="1"/>
      <protection locked="0"/>
    </xf>
    <xf numFmtId="0" fontId="0" fillId="7" borderId="33" xfId="0" applyFont="1" applyFill="1" applyBorder="1" applyAlignment="1" applyProtection="1">
      <alignment horizontal="left" vertical="center" wrapText="1" indent="1"/>
      <protection locked="0"/>
    </xf>
    <xf numFmtId="0" fontId="0" fillId="7" borderId="40" xfId="0" applyFont="1" applyFill="1" applyBorder="1" applyAlignment="1" applyProtection="1">
      <alignment horizontal="left" vertical="center" wrapText="1" indent="1"/>
      <protection locked="0"/>
    </xf>
    <xf numFmtId="0" fontId="0" fillId="7" borderId="34" xfId="0" applyFont="1" applyFill="1" applyBorder="1" applyAlignment="1" applyProtection="1">
      <alignment horizontal="left" vertical="center" wrapText="1" indent="1"/>
      <protection locked="0"/>
    </xf>
    <xf numFmtId="0" fontId="4" fillId="8" borderId="4" xfId="0" applyFont="1" applyFill="1" applyBorder="1" applyAlignment="1" applyProtection="1">
      <alignment horizontal="left" vertical="center" wrapText="1" indent="1"/>
    </xf>
    <xf numFmtId="0" fontId="4" fillId="8" borderId="5" xfId="0" applyFont="1" applyFill="1" applyBorder="1" applyAlignment="1" applyProtection="1">
      <alignment horizontal="left" vertical="center" wrapText="1" indent="1"/>
    </xf>
    <xf numFmtId="0" fontId="4" fillId="8" borderId="6" xfId="0" applyFont="1" applyFill="1" applyBorder="1" applyAlignment="1" applyProtection="1">
      <alignment horizontal="left" vertical="center" wrapText="1" indent="1"/>
    </xf>
    <xf numFmtId="10" fontId="10" fillId="7" borderId="53" xfId="0" applyNumberFormat="1" applyFont="1" applyFill="1" applyBorder="1" applyAlignment="1" applyProtection="1">
      <alignment horizontal="center" vertical="center" wrapText="1"/>
      <protection locked="0"/>
    </xf>
    <xf numFmtId="10" fontId="10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7" xfId="0" applyFont="1" applyFill="1" applyBorder="1" applyAlignment="1" applyProtection="1">
      <alignment horizontal="center" vertical="center" wrapText="1"/>
    </xf>
    <xf numFmtId="0" fontId="9" fillId="0" borderId="51" xfId="0" applyFont="1" applyFill="1" applyBorder="1" applyAlignment="1" applyProtection="1">
      <alignment horizontal="center" vertical="center" wrapText="1"/>
    </xf>
    <xf numFmtId="0" fontId="9" fillId="0" borderId="48" xfId="0" applyFont="1" applyFill="1" applyBorder="1" applyAlignment="1" applyProtection="1">
      <alignment horizontal="center" vertical="center" wrapText="1"/>
    </xf>
    <xf numFmtId="0" fontId="4" fillId="2" borderId="81" xfId="0" applyFont="1" applyFill="1" applyBorder="1" applyAlignment="1" applyProtection="1">
      <alignment horizontal="left" vertical="center" indent="1"/>
    </xf>
    <xf numFmtId="0" fontId="4" fillId="2" borderId="57" xfId="0" applyFont="1" applyFill="1" applyBorder="1" applyAlignment="1" applyProtection="1">
      <alignment horizontal="left" vertical="center" indent="1"/>
    </xf>
    <xf numFmtId="1" fontId="20" fillId="7" borderId="10" xfId="1" applyNumberFormat="1" applyFont="1" applyFill="1" applyBorder="1" applyAlignment="1" applyProtection="1">
      <alignment horizontal="center" vertical="center" wrapText="1"/>
      <protection locked="0"/>
    </xf>
    <xf numFmtId="1" fontId="20" fillId="7" borderId="23" xfId="1" applyNumberFormat="1" applyFont="1" applyFill="1" applyBorder="1" applyAlignment="1" applyProtection="1">
      <alignment horizontal="center" vertical="center" wrapText="1"/>
      <protection locked="0"/>
    </xf>
    <xf numFmtId="1" fontId="20" fillId="7" borderId="32" xfId="1" applyNumberFormat="1" applyFont="1" applyFill="1" applyBorder="1" applyAlignment="1" applyProtection="1">
      <alignment horizontal="center" vertical="center" wrapText="1"/>
      <protection locked="0"/>
    </xf>
    <xf numFmtId="0" fontId="20" fillId="7" borderId="12" xfId="0" applyFont="1" applyFill="1" applyBorder="1" applyAlignment="1" applyProtection="1">
      <alignment horizontal="left" vertical="center" wrapText="1"/>
      <protection locked="0"/>
    </xf>
    <xf numFmtId="0" fontId="20" fillId="7" borderId="79" xfId="0" applyFont="1" applyFill="1" applyBorder="1" applyAlignment="1" applyProtection="1">
      <alignment horizontal="left" vertical="center" wrapText="1"/>
      <protection locked="0"/>
    </xf>
    <xf numFmtId="0" fontId="20" fillId="7" borderId="80" xfId="0" applyFont="1" applyFill="1" applyBorder="1" applyAlignment="1" applyProtection="1">
      <alignment horizontal="left" vertical="center" wrapText="1"/>
      <protection locked="0"/>
    </xf>
    <xf numFmtId="0" fontId="20" fillId="7" borderId="3" xfId="0" applyFont="1" applyFill="1" applyBorder="1" applyAlignment="1" applyProtection="1">
      <alignment horizontal="left" vertical="center" wrapText="1"/>
      <protection locked="0"/>
    </xf>
    <xf numFmtId="0" fontId="20" fillId="7" borderId="1" xfId="0" applyFont="1" applyFill="1" applyBorder="1" applyAlignment="1" applyProtection="1">
      <alignment horizontal="left" vertical="center" wrapText="1"/>
      <protection locked="0"/>
    </xf>
    <xf numFmtId="0" fontId="20" fillId="7" borderId="9" xfId="0" applyFont="1" applyFill="1" applyBorder="1" applyAlignment="1" applyProtection="1">
      <alignment horizontal="left" vertical="center" wrapText="1"/>
      <protection locked="0"/>
    </xf>
    <xf numFmtId="0" fontId="20" fillId="7" borderId="10" xfId="0" applyFont="1" applyFill="1" applyBorder="1" applyAlignment="1" applyProtection="1">
      <alignment horizontal="left" vertical="center" wrapText="1"/>
      <protection locked="0"/>
    </xf>
    <xf numFmtId="0" fontId="20" fillId="7" borderId="23" xfId="0" applyFont="1" applyFill="1" applyBorder="1" applyAlignment="1" applyProtection="1">
      <alignment horizontal="left" vertical="center" wrapText="1"/>
      <protection locked="0"/>
    </xf>
    <xf numFmtId="0" fontId="20" fillId="7" borderId="3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indent="1"/>
    </xf>
    <xf numFmtId="0" fontId="4" fillId="2" borderId="7" xfId="0" applyFont="1" applyFill="1" applyBorder="1" applyAlignment="1" applyProtection="1">
      <alignment horizontal="left" vertical="center" indent="1"/>
    </xf>
    <xf numFmtId="0" fontId="4" fillId="2" borderId="77" xfId="0" applyFont="1" applyFill="1" applyBorder="1" applyAlignment="1" applyProtection="1">
      <alignment horizontal="left" vertical="center" indent="1"/>
    </xf>
    <xf numFmtId="0" fontId="4" fillId="2" borderId="50" xfId="0" applyFont="1" applyFill="1" applyBorder="1" applyAlignment="1" applyProtection="1">
      <alignment horizontal="left" vertical="center" indent="1"/>
    </xf>
    <xf numFmtId="0" fontId="20" fillId="7" borderId="71" xfId="0" applyFont="1" applyFill="1" applyBorder="1" applyAlignment="1" applyProtection="1">
      <alignment horizontal="left" vertical="center" wrapText="1"/>
      <protection locked="0"/>
    </xf>
    <xf numFmtId="0" fontId="20" fillId="7" borderId="70" xfId="0" applyFont="1" applyFill="1" applyBorder="1" applyAlignment="1" applyProtection="1">
      <alignment horizontal="left" vertical="center" wrapText="1"/>
      <protection locked="0"/>
    </xf>
    <xf numFmtId="0" fontId="20" fillId="7" borderId="82" xfId="0" applyFont="1" applyFill="1" applyBorder="1" applyAlignment="1" applyProtection="1">
      <alignment horizontal="left" vertical="center" wrapText="1"/>
      <protection locked="0"/>
    </xf>
    <xf numFmtId="0" fontId="16" fillId="7" borderId="33" xfId="0" applyFont="1" applyFill="1" applyBorder="1" applyAlignment="1" applyProtection="1">
      <alignment horizontal="left" vertical="top" wrapText="1" indent="1"/>
      <protection locked="0"/>
    </xf>
    <xf numFmtId="0" fontId="16" fillId="7" borderId="40" xfId="0" applyFont="1" applyFill="1" applyBorder="1" applyAlignment="1" applyProtection="1">
      <alignment horizontal="left" vertical="top" wrapText="1" indent="1"/>
      <protection locked="0"/>
    </xf>
    <xf numFmtId="0" fontId="16" fillId="7" borderId="34" xfId="0" applyFont="1" applyFill="1" applyBorder="1" applyAlignment="1" applyProtection="1">
      <alignment horizontal="left" vertical="top" wrapText="1" indent="1"/>
      <protection locked="0"/>
    </xf>
    <xf numFmtId="0" fontId="3" fillId="2" borderId="41" xfId="0" applyFont="1" applyFill="1" applyBorder="1" applyAlignment="1" applyProtection="1">
      <alignment horizontal="left" vertical="center" indent="1"/>
    </xf>
    <xf numFmtId="0" fontId="3" fillId="2" borderId="25" xfId="0" applyFont="1" applyFill="1" applyBorder="1" applyAlignment="1" applyProtection="1">
      <alignment horizontal="left" vertical="center" indent="1"/>
    </xf>
    <xf numFmtId="0" fontId="0" fillId="7" borderId="4" xfId="0" applyFont="1" applyFill="1" applyBorder="1" applyAlignment="1" applyProtection="1">
      <alignment horizontal="left" vertical="top" wrapText="1" indent="1"/>
      <protection locked="0"/>
    </xf>
    <xf numFmtId="0" fontId="0" fillId="7" borderId="5" xfId="0" applyFont="1" applyFill="1" applyBorder="1" applyAlignment="1" applyProtection="1">
      <alignment horizontal="left" vertical="top" wrapText="1" indent="1"/>
      <protection locked="0"/>
    </xf>
    <xf numFmtId="0" fontId="0" fillId="7" borderId="6" xfId="0" applyFont="1" applyFill="1" applyBorder="1" applyAlignment="1" applyProtection="1">
      <alignment horizontal="left" vertical="top" wrapText="1" indent="1"/>
      <protection locked="0"/>
    </xf>
    <xf numFmtId="0" fontId="16" fillId="7" borderId="42" xfId="0" applyFont="1" applyFill="1" applyBorder="1" applyAlignment="1" applyProtection="1">
      <alignment horizontal="left" vertical="top" wrapText="1" indent="1"/>
      <protection locked="0"/>
    </xf>
    <xf numFmtId="0" fontId="16" fillId="7" borderId="41" xfId="0" applyFont="1" applyFill="1" applyBorder="1" applyAlignment="1" applyProtection="1">
      <alignment horizontal="left" vertical="top" wrapText="1" indent="1"/>
      <protection locked="0"/>
    </xf>
    <xf numFmtId="0" fontId="16" fillId="7" borderId="43" xfId="0" applyFont="1" applyFill="1" applyBorder="1" applyAlignment="1" applyProtection="1">
      <alignment horizontal="left" vertical="top" wrapText="1" indent="1"/>
      <protection locked="0"/>
    </xf>
    <xf numFmtId="0" fontId="16" fillId="7" borderId="8" xfId="0" applyFont="1" applyFill="1" applyBorder="1" applyAlignment="1" applyProtection="1">
      <alignment horizontal="left" vertical="top" wrapText="1" indent="1"/>
      <protection locked="0"/>
    </xf>
    <xf numFmtId="0" fontId="16" fillId="7" borderId="23" xfId="0" applyFont="1" applyFill="1" applyBorder="1" applyAlignment="1" applyProtection="1">
      <alignment horizontal="left" vertical="top" wrapText="1" indent="1"/>
      <protection locked="0"/>
    </xf>
    <xf numFmtId="0" fontId="16" fillId="7" borderId="32" xfId="0" applyFont="1" applyFill="1" applyBorder="1" applyAlignment="1" applyProtection="1">
      <alignment horizontal="left" vertical="top" wrapText="1" inden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0" fillId="4" borderId="22" xfId="0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16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13" xfId="0" applyFill="1" applyBorder="1" applyAlignment="1" applyProtection="1">
      <alignment horizontal="left" vertical="top" wrapText="1"/>
      <protection locked="0"/>
    </xf>
    <xf numFmtId="0" fontId="0" fillId="4" borderId="15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22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/>
    </xf>
    <xf numFmtId="0" fontId="20" fillId="4" borderId="8" xfId="0" applyFont="1" applyFill="1" applyBorder="1" applyAlignment="1" applyProtection="1">
      <alignment horizontal="left" vertical="center" indent="1"/>
      <protection locked="0"/>
    </xf>
    <xf numFmtId="0" fontId="20" fillId="4" borderId="23" xfId="0" applyFont="1" applyFill="1" applyBorder="1" applyAlignment="1" applyProtection="1">
      <alignment horizontal="left" vertical="center" indent="1"/>
      <protection locked="0"/>
    </xf>
    <xf numFmtId="0" fontId="20" fillId="4" borderId="7" xfId="0" applyFont="1" applyFill="1" applyBorder="1" applyAlignment="1" applyProtection="1">
      <alignment horizontal="left" vertical="center" indent="1"/>
      <protection locked="0"/>
    </xf>
    <xf numFmtId="0" fontId="16" fillId="2" borderId="8" xfId="0" applyFont="1" applyFill="1" applyBorder="1" applyAlignment="1" applyProtection="1">
      <alignment horizontal="left" vertical="center" indent="1"/>
      <protection locked="0"/>
    </xf>
    <xf numFmtId="0" fontId="16" fillId="2" borderId="23" xfId="0" applyFont="1" applyFill="1" applyBorder="1" applyAlignment="1" applyProtection="1">
      <alignment horizontal="left" vertical="center" indent="1"/>
      <protection locked="0"/>
    </xf>
    <xf numFmtId="0" fontId="16" fillId="2" borderId="7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right" vertical="center"/>
    </xf>
    <xf numFmtId="0" fontId="4" fillId="0" borderId="75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/>
    </xf>
    <xf numFmtId="0" fontId="31" fillId="0" borderId="76" xfId="0" applyFont="1" applyBorder="1" applyAlignment="1" applyProtection="1">
      <alignment horizontal="left" wrapText="1"/>
    </xf>
    <xf numFmtId="0" fontId="39" fillId="0" borderId="0" xfId="0" applyFont="1" applyAlignment="1" applyProtection="1">
      <alignment horizontal="left" vertical="center"/>
    </xf>
    <xf numFmtId="42" fontId="16" fillId="3" borderId="19" xfId="2" applyNumberFormat="1" applyFont="1" applyFill="1" applyBorder="1" applyAlignment="1" applyProtection="1">
      <alignment horizontal="center"/>
    </xf>
    <xf numFmtId="42" fontId="16" fillId="3" borderId="50" xfId="2" applyNumberFormat="1" applyFont="1" applyFill="1" applyBorder="1" applyAlignment="1" applyProtection="1">
      <alignment horizontal="center"/>
    </xf>
    <xf numFmtId="10" fontId="16" fillId="3" borderId="19" xfId="1" applyNumberFormat="1" applyFont="1" applyFill="1" applyBorder="1" applyAlignment="1" applyProtection="1">
      <alignment horizontal="center"/>
    </xf>
    <xf numFmtId="10" fontId="16" fillId="3" borderId="48" xfId="1" applyNumberFormat="1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left"/>
    </xf>
    <xf numFmtId="0" fontId="4" fillId="0" borderId="23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165" fontId="16" fillId="3" borderId="57" xfId="0" applyNumberFormat="1" applyFont="1" applyFill="1" applyBorder="1" applyAlignment="1" applyProtection="1">
      <alignment vertical="center"/>
    </xf>
    <xf numFmtId="165" fontId="16" fillId="3" borderId="50" xfId="0" applyNumberFormat="1" applyFont="1" applyFill="1" applyBorder="1" applyAlignment="1" applyProtection="1">
      <alignment vertical="center"/>
    </xf>
    <xf numFmtId="9" fontId="16" fillId="3" borderId="45" xfId="1" applyFont="1" applyFill="1" applyBorder="1" applyAlignment="1" applyProtection="1">
      <alignment horizontal="center" vertical="center" wrapText="1"/>
    </xf>
    <xf numFmtId="9" fontId="16" fillId="3" borderId="46" xfId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 indent="2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4" fillId="8" borderId="6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left"/>
    </xf>
    <xf numFmtId="0" fontId="4" fillId="2" borderId="44" xfId="0" applyFont="1" applyFill="1" applyBorder="1" applyAlignment="1" applyProtection="1">
      <alignment horizontal="left"/>
    </xf>
    <xf numFmtId="0" fontId="4" fillId="2" borderId="42" xfId="0" applyFont="1" applyFill="1" applyBorder="1" applyAlignment="1" applyProtection="1">
      <alignment horizontal="center"/>
    </xf>
    <xf numFmtId="0" fontId="4" fillId="2" borderId="25" xfId="0" applyFont="1" applyFill="1" applyBorder="1" applyAlignment="1" applyProtection="1">
      <alignment horizontal="center"/>
    </xf>
    <xf numFmtId="0" fontId="4" fillId="2" borderId="43" xfId="0" applyFont="1" applyFill="1" applyBorder="1" applyAlignment="1" applyProtection="1">
      <alignment horizontal="center"/>
    </xf>
    <xf numFmtId="42" fontId="16" fillId="7" borderId="8" xfId="2" applyNumberFormat="1" applyFont="1" applyFill="1" applyBorder="1" applyAlignment="1" applyProtection="1">
      <alignment horizontal="center"/>
      <protection locked="0"/>
    </xf>
    <xf numFmtId="42" fontId="16" fillId="7" borderId="7" xfId="2" applyNumberFormat="1" applyFont="1" applyFill="1" applyBorder="1" applyAlignment="1" applyProtection="1">
      <alignment horizontal="center"/>
      <protection locked="0"/>
    </xf>
    <xf numFmtId="42" fontId="16" fillId="7" borderId="8" xfId="2" applyNumberFormat="1" applyFont="1" applyFill="1" applyBorder="1" applyAlignment="1" applyProtection="1">
      <protection locked="0"/>
    </xf>
    <xf numFmtId="42" fontId="16" fillId="7" borderId="7" xfId="2" applyNumberFormat="1" applyFont="1" applyFill="1" applyBorder="1" applyAlignment="1" applyProtection="1">
      <protection locked="0"/>
    </xf>
    <xf numFmtId="0" fontId="4" fillId="0" borderId="53" xfId="0" applyFont="1" applyFill="1" applyBorder="1" applyAlignment="1" applyProtection="1">
      <alignment horizontal="left" indent="1"/>
    </xf>
    <xf numFmtId="0" fontId="4" fillId="0" borderId="5" xfId="0" applyFont="1" applyFill="1" applyBorder="1" applyAlignment="1" applyProtection="1">
      <alignment horizontal="left" indent="1"/>
    </xf>
    <xf numFmtId="0" fontId="4" fillId="0" borderId="6" xfId="0" applyFont="1" applyFill="1" applyBorder="1" applyAlignment="1" applyProtection="1">
      <alignment horizontal="left" indent="1"/>
    </xf>
    <xf numFmtId="0" fontId="4" fillId="2" borderId="19" xfId="0" applyFont="1" applyFill="1" applyBorder="1" applyAlignment="1" applyProtection="1">
      <alignment horizontal="center"/>
    </xf>
    <xf numFmtId="0" fontId="4" fillId="2" borderId="50" xfId="0" applyFont="1" applyFill="1" applyBorder="1" applyAlignment="1" applyProtection="1">
      <alignment horizontal="center"/>
    </xf>
    <xf numFmtId="42" fontId="4" fillId="3" borderId="53" xfId="0" applyNumberFormat="1" applyFont="1" applyFill="1" applyBorder="1" applyAlignment="1" applyProtection="1">
      <alignment horizontal="center"/>
    </xf>
    <xf numFmtId="42" fontId="4" fillId="3" borderId="38" xfId="0" applyNumberFormat="1" applyFont="1" applyFill="1" applyBorder="1" applyAlignment="1" applyProtection="1">
      <alignment horizontal="center"/>
    </xf>
    <xf numFmtId="164" fontId="4" fillId="3" borderId="53" xfId="1" applyNumberFormat="1" applyFont="1" applyFill="1" applyBorder="1" applyAlignment="1" applyProtection="1">
      <alignment horizontal="center"/>
    </xf>
    <xf numFmtId="164" fontId="4" fillId="3" borderId="6" xfId="1" applyNumberFormat="1" applyFont="1" applyFill="1" applyBorder="1" applyAlignment="1" applyProtection="1">
      <alignment horizontal="center"/>
    </xf>
    <xf numFmtId="164" fontId="10" fillId="3" borderId="33" xfId="1" applyNumberFormat="1" applyFont="1" applyFill="1" applyBorder="1" applyAlignment="1" applyProtection="1">
      <alignment horizontal="center"/>
    </xf>
    <xf numFmtId="164" fontId="10" fillId="3" borderId="34" xfId="1" applyNumberFormat="1" applyFont="1" applyFill="1" applyBorder="1" applyAlignment="1" applyProtection="1">
      <alignment horizontal="center"/>
    </xf>
    <xf numFmtId="164" fontId="16" fillId="3" borderId="19" xfId="1" applyNumberFormat="1" applyFont="1" applyFill="1" applyBorder="1" applyAlignment="1" applyProtection="1">
      <alignment horizontal="center"/>
    </xf>
    <xf numFmtId="164" fontId="16" fillId="3" borderId="48" xfId="1" applyNumberFormat="1" applyFont="1" applyFill="1" applyBorder="1" applyAlignment="1" applyProtection="1">
      <alignment horizontal="center"/>
    </xf>
    <xf numFmtId="0" fontId="16" fillId="7" borderId="62" xfId="0" applyFont="1" applyFill="1" applyBorder="1" applyAlignment="1" applyProtection="1">
      <alignment horizontal="left" vertical="center" wrapText="1" indent="1"/>
      <protection locked="0"/>
    </xf>
    <xf numFmtId="0" fontId="16" fillId="7" borderId="63" xfId="0" applyFont="1" applyFill="1" applyBorder="1" applyAlignment="1" applyProtection="1">
      <alignment horizontal="left" vertical="center" wrapText="1" indent="1"/>
      <protection locked="0"/>
    </xf>
    <xf numFmtId="0" fontId="16" fillId="7" borderId="64" xfId="0" applyFont="1" applyFill="1" applyBorder="1" applyAlignment="1" applyProtection="1">
      <alignment horizontal="left" vertical="center" wrapText="1" indent="1"/>
      <protection locked="0"/>
    </xf>
    <xf numFmtId="0" fontId="16" fillId="7" borderId="65" xfId="0" applyFont="1" applyFill="1" applyBorder="1" applyAlignment="1" applyProtection="1">
      <alignment horizontal="left" vertical="center" wrapText="1" indent="1"/>
      <protection locked="0"/>
    </xf>
    <xf numFmtId="0" fontId="16" fillId="7" borderId="61" xfId="0" applyFont="1" applyFill="1" applyBorder="1" applyAlignment="1" applyProtection="1">
      <alignment horizontal="left" vertical="center" wrapText="1" indent="1"/>
      <protection locked="0"/>
    </xf>
    <xf numFmtId="0" fontId="16" fillId="7" borderId="66" xfId="0" applyFont="1" applyFill="1" applyBorder="1" applyAlignment="1" applyProtection="1">
      <alignment horizontal="left" vertical="center" wrapText="1" indent="1"/>
      <protection locked="0"/>
    </xf>
    <xf numFmtId="0" fontId="16" fillId="7" borderId="67" xfId="0" applyFont="1" applyFill="1" applyBorder="1" applyAlignment="1" applyProtection="1">
      <alignment horizontal="left" vertical="center" wrapText="1" indent="1"/>
      <protection locked="0"/>
    </xf>
    <xf numFmtId="0" fontId="16" fillId="7" borderId="68" xfId="0" applyFont="1" applyFill="1" applyBorder="1" applyAlignment="1" applyProtection="1">
      <alignment horizontal="left" vertical="center" wrapText="1" indent="1"/>
      <protection locked="0"/>
    </xf>
    <xf numFmtId="0" fontId="16" fillId="7" borderId="69" xfId="0" applyFont="1" applyFill="1" applyBorder="1" applyAlignment="1" applyProtection="1">
      <alignment horizontal="left" vertical="center" wrapText="1" indent="1"/>
      <protection locked="0"/>
    </xf>
    <xf numFmtId="44" fontId="16" fillId="0" borderId="8" xfId="2" applyFont="1" applyFill="1" applyBorder="1" applyAlignment="1" applyProtection="1">
      <alignment horizontal="left"/>
    </xf>
    <xf numFmtId="44" fontId="16" fillId="0" borderId="23" xfId="2" applyFont="1" applyFill="1" applyBorder="1" applyAlignment="1" applyProtection="1">
      <alignment horizontal="left"/>
    </xf>
    <xf numFmtId="44" fontId="16" fillId="0" borderId="32" xfId="2" applyFont="1" applyFill="1" applyBorder="1" applyAlignment="1" applyProtection="1">
      <alignment horizontal="left"/>
    </xf>
    <xf numFmtId="42" fontId="4" fillId="3" borderId="33" xfId="2" applyNumberFormat="1" applyFont="1" applyFill="1" applyBorder="1" applyAlignment="1" applyProtection="1">
      <alignment horizontal="center"/>
    </xf>
    <xf numFmtId="42" fontId="4" fillId="3" borderId="31" xfId="2" applyNumberFormat="1" applyFont="1" applyFill="1" applyBorder="1" applyAlignment="1" applyProtection="1">
      <alignment horizontal="center"/>
    </xf>
    <xf numFmtId="165" fontId="4" fillId="3" borderId="19" xfId="2" applyNumberFormat="1" applyFont="1" applyFill="1" applyBorder="1" applyAlignment="1" applyProtection="1">
      <alignment horizontal="center"/>
    </xf>
    <xf numFmtId="165" fontId="4" fillId="3" borderId="50" xfId="2" applyNumberFormat="1" applyFont="1" applyFill="1" applyBorder="1" applyAlignment="1" applyProtection="1">
      <alignment horizontal="center"/>
    </xf>
    <xf numFmtId="0" fontId="0" fillId="7" borderId="4" xfId="0" applyFont="1" applyFill="1" applyBorder="1" applyAlignment="1" applyProtection="1">
      <alignment horizontal="left" vertical="top" wrapText="1"/>
      <protection locked="0"/>
    </xf>
    <xf numFmtId="0" fontId="0" fillId="7" borderId="5" xfId="0" applyFont="1" applyFill="1" applyBorder="1" applyAlignment="1" applyProtection="1">
      <alignment horizontal="left" vertical="top" wrapText="1"/>
      <protection locked="0"/>
    </xf>
    <xf numFmtId="0" fontId="0" fillId="7" borderId="6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42" fontId="4" fillId="3" borderId="8" xfId="2" applyNumberFormat="1" applyFont="1" applyFill="1" applyBorder="1" applyAlignment="1" applyProtection="1">
      <alignment horizontal="center"/>
    </xf>
    <xf numFmtId="42" fontId="4" fillId="3" borderId="7" xfId="2" applyNumberFormat="1" applyFont="1" applyFill="1" applyBorder="1" applyAlignment="1" applyProtection="1">
      <alignment horizontal="center"/>
    </xf>
    <xf numFmtId="42" fontId="16" fillId="7" borderId="19" xfId="2" applyNumberFormat="1" applyFont="1" applyFill="1" applyBorder="1" applyAlignment="1" applyProtection="1">
      <alignment horizontal="center"/>
      <protection locked="0"/>
    </xf>
    <xf numFmtId="42" fontId="16" fillId="7" borderId="50" xfId="2" applyNumberFormat="1" applyFont="1" applyFill="1" applyBorder="1" applyAlignment="1" applyProtection="1">
      <alignment horizontal="center"/>
      <protection locked="0"/>
    </xf>
    <xf numFmtId="44" fontId="16" fillId="0" borderId="8" xfId="2" applyNumberFormat="1" applyFont="1" applyFill="1" applyBorder="1" applyAlignment="1" applyProtection="1">
      <alignment horizontal="center"/>
    </xf>
    <xf numFmtId="44" fontId="16" fillId="0" borderId="23" xfId="2" applyNumberFormat="1" applyFont="1" applyFill="1" applyBorder="1" applyAlignment="1" applyProtection="1">
      <alignment horizontal="center"/>
    </xf>
    <xf numFmtId="44" fontId="16" fillId="0" borderId="32" xfId="2" applyNumberFormat="1" applyFont="1" applyFill="1" applyBorder="1" applyAlignment="1" applyProtection="1">
      <alignment horizontal="center"/>
    </xf>
    <xf numFmtId="0" fontId="4" fillId="2" borderId="54" xfId="0" applyFont="1" applyFill="1" applyBorder="1" applyAlignment="1" applyProtection="1">
      <alignment horizontal="center"/>
    </xf>
    <xf numFmtId="0" fontId="4" fillId="2" borderId="55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center"/>
    </xf>
    <xf numFmtId="0" fontId="16" fillId="2" borderId="4" xfId="0" applyFont="1" applyFill="1" applyBorder="1" applyAlignment="1" applyProtection="1">
      <alignment horizontal="left" vertical="center" wrapText="1" indent="1"/>
    </xf>
    <xf numFmtId="0" fontId="16" fillId="2" borderId="6" xfId="0" applyFont="1" applyFill="1" applyBorder="1" applyAlignment="1" applyProtection="1">
      <alignment horizontal="left" vertical="center" wrapText="1" indent="1"/>
    </xf>
    <xf numFmtId="165" fontId="4" fillId="3" borderId="33" xfId="0" applyNumberFormat="1" applyFont="1" applyFill="1" applyBorder="1" applyAlignment="1" applyProtection="1">
      <alignment horizontal="center"/>
    </xf>
    <xf numFmtId="165" fontId="4" fillId="3" borderId="31" xfId="0" applyNumberFormat="1" applyFont="1" applyFill="1" applyBorder="1" applyAlignment="1" applyProtection="1">
      <alignment horizontal="center"/>
    </xf>
    <xf numFmtId="9" fontId="10" fillId="3" borderId="33" xfId="1" applyNumberFormat="1" applyFont="1" applyFill="1" applyBorder="1" applyAlignment="1" applyProtection="1">
      <alignment horizontal="center"/>
    </xf>
    <xf numFmtId="9" fontId="10" fillId="3" borderId="34" xfId="1" applyNumberFormat="1" applyFont="1" applyFill="1" applyBorder="1" applyAlignment="1" applyProtection="1">
      <alignment horizontal="center"/>
    </xf>
    <xf numFmtId="0" fontId="48" fillId="0" borderId="11" xfId="0" applyFont="1" applyBorder="1" applyAlignment="1" applyProtection="1">
      <alignment horizontal="left" vertical="center" wrapText="1" indent="2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50" fillId="2" borderId="17" xfId="0" applyFont="1" applyFill="1" applyBorder="1" applyAlignment="1" applyProtection="1">
      <alignment horizontal="left" vertical="center" wrapText="1" indent="1"/>
    </xf>
    <xf numFmtId="0" fontId="45" fillId="2" borderId="22" xfId="0" applyFont="1" applyFill="1" applyBorder="1" applyAlignment="1" applyProtection="1">
      <alignment horizontal="left" vertical="center" wrapText="1" indent="1"/>
    </xf>
    <xf numFmtId="0" fontId="45" fillId="2" borderId="18" xfId="0" applyFont="1" applyFill="1" applyBorder="1" applyAlignment="1" applyProtection="1">
      <alignment horizontal="left" vertical="center" wrapText="1" indent="1"/>
    </xf>
    <xf numFmtId="0" fontId="51" fillId="2" borderId="4" xfId="0" applyFont="1" applyFill="1" applyBorder="1" applyAlignment="1" applyProtection="1">
      <alignment horizontal="left" vertical="center" wrapText="1" indent="1"/>
    </xf>
    <xf numFmtId="0" fontId="4" fillId="2" borderId="5" xfId="0" applyFont="1" applyFill="1" applyBorder="1" applyAlignment="1" applyProtection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</xf>
    <xf numFmtId="0" fontId="52" fillId="2" borderId="15" xfId="0" applyFont="1" applyFill="1" applyBorder="1" applyAlignment="1" applyProtection="1">
      <alignment horizontal="left" vertical="center" wrapText="1" indent="1"/>
    </xf>
    <xf numFmtId="0" fontId="10" fillId="2" borderId="11" xfId="0" applyFont="1" applyFill="1" applyBorder="1" applyAlignment="1" applyProtection="1">
      <alignment horizontal="left" vertical="center" wrapText="1" indent="1"/>
    </xf>
    <xf numFmtId="0" fontId="10" fillId="2" borderId="14" xfId="0" applyFont="1" applyFill="1" applyBorder="1" applyAlignment="1" applyProtection="1">
      <alignment horizontal="left" vertical="center" wrapText="1" indent="1"/>
    </xf>
    <xf numFmtId="0" fontId="43" fillId="8" borderId="17" xfId="0" applyFont="1" applyFill="1" applyBorder="1" applyAlignment="1" applyProtection="1">
      <alignment horizontal="left" vertical="center" wrapText="1" indent="1"/>
    </xf>
    <xf numFmtId="0" fontId="43" fillId="8" borderId="22" xfId="0" applyFont="1" applyFill="1" applyBorder="1" applyAlignment="1" applyProtection="1">
      <alignment horizontal="left" vertical="center" wrapText="1" indent="1"/>
    </xf>
    <xf numFmtId="0" fontId="43" fillId="8" borderId="18" xfId="0" applyFont="1" applyFill="1" applyBorder="1" applyAlignment="1" applyProtection="1">
      <alignment horizontal="left" vertical="center" wrapText="1" indent="1"/>
    </xf>
    <xf numFmtId="0" fontId="3" fillId="2" borderId="4" xfId="0" applyFont="1" applyFill="1" applyBorder="1" applyAlignment="1" applyProtection="1">
      <alignment horizontal="right" vertical="center" wrapText="1" indent="1"/>
    </xf>
    <xf numFmtId="0" fontId="3" fillId="2" borderId="5" xfId="0" applyFont="1" applyFill="1" applyBorder="1" applyAlignment="1" applyProtection="1">
      <alignment horizontal="right" vertical="center" wrapText="1" indent="1"/>
    </xf>
    <xf numFmtId="0" fontId="3" fillId="2" borderId="6" xfId="0" applyFont="1" applyFill="1" applyBorder="1" applyAlignment="1" applyProtection="1">
      <alignment horizontal="right" vertical="center" wrapText="1" indent="1"/>
    </xf>
    <xf numFmtId="0" fontId="29" fillId="7" borderId="17" xfId="0" applyFont="1" applyFill="1" applyBorder="1" applyAlignment="1" applyProtection="1">
      <alignment horizontal="left" vertical="top" wrapText="1" indent="1"/>
      <protection locked="0"/>
    </xf>
    <xf numFmtId="0" fontId="29" fillId="7" borderId="22" xfId="0" applyFont="1" applyFill="1" applyBorder="1" applyAlignment="1" applyProtection="1">
      <alignment horizontal="left" vertical="top" wrapText="1" indent="1"/>
      <protection locked="0"/>
    </xf>
    <xf numFmtId="0" fontId="29" fillId="7" borderId="18" xfId="0" applyFont="1" applyFill="1" applyBorder="1" applyAlignment="1" applyProtection="1">
      <alignment horizontal="left" vertical="top" wrapText="1" indent="1"/>
      <protection locked="0"/>
    </xf>
    <xf numFmtId="0" fontId="29" fillId="7" borderId="16" xfId="0" applyFont="1" applyFill="1" applyBorder="1" applyAlignment="1" applyProtection="1">
      <alignment horizontal="left" vertical="top" wrapText="1" indent="1"/>
      <protection locked="0"/>
    </xf>
    <xf numFmtId="0" fontId="29" fillId="7" borderId="0" xfId="0" applyFont="1" applyFill="1" applyBorder="1" applyAlignment="1" applyProtection="1">
      <alignment horizontal="left" vertical="top" wrapText="1" indent="1"/>
      <protection locked="0"/>
    </xf>
    <xf numFmtId="0" fontId="29" fillId="7" borderId="13" xfId="0" applyFont="1" applyFill="1" applyBorder="1" applyAlignment="1" applyProtection="1">
      <alignment horizontal="left" vertical="top" wrapText="1" indent="1"/>
      <protection locked="0"/>
    </xf>
    <xf numFmtId="0" fontId="29" fillId="7" borderId="15" xfId="0" applyFont="1" applyFill="1" applyBorder="1" applyAlignment="1" applyProtection="1">
      <alignment horizontal="left" vertical="top" wrapText="1" indent="1"/>
      <protection locked="0"/>
    </xf>
    <xf numFmtId="0" fontId="29" fillId="7" borderId="11" xfId="0" applyFont="1" applyFill="1" applyBorder="1" applyAlignment="1" applyProtection="1">
      <alignment horizontal="left" vertical="top" wrapText="1" indent="1"/>
      <protection locked="0"/>
    </xf>
    <xf numFmtId="0" fontId="29" fillId="7" borderId="14" xfId="0" applyFont="1" applyFill="1" applyBorder="1" applyAlignment="1" applyProtection="1">
      <alignment horizontal="left" vertical="top" wrapText="1" indent="1"/>
      <protection locked="0"/>
    </xf>
    <xf numFmtId="0" fontId="16" fillId="2" borderId="42" xfId="0" applyFont="1" applyFill="1" applyBorder="1" applyAlignment="1" applyProtection="1">
      <alignment horizontal="center" wrapText="1"/>
    </xf>
    <xf numFmtId="0" fontId="16" fillId="2" borderId="25" xfId="0" applyFont="1" applyFill="1" applyBorder="1" applyAlignment="1" applyProtection="1">
      <alignment horizontal="center" wrapText="1"/>
    </xf>
    <xf numFmtId="165" fontId="20" fillId="7" borderId="8" xfId="2" applyNumberFormat="1" applyFont="1" applyFill="1" applyBorder="1" applyAlignment="1" applyProtection="1">
      <alignment horizontal="center" wrapText="1"/>
      <protection locked="0"/>
    </xf>
    <xf numFmtId="165" fontId="20" fillId="7" borderId="7" xfId="2" applyNumberFormat="1" applyFont="1" applyFill="1" applyBorder="1" applyAlignment="1" applyProtection="1">
      <alignment horizontal="center" wrapText="1"/>
      <protection locked="0"/>
    </xf>
    <xf numFmtId="165" fontId="48" fillId="2" borderId="8" xfId="2" applyNumberFormat="1" applyFont="1" applyFill="1" applyBorder="1" applyAlignment="1" applyProtection="1">
      <alignment horizontal="center" wrapText="1"/>
    </xf>
    <xf numFmtId="165" fontId="48" fillId="2" borderId="7" xfId="2" applyNumberFormat="1" applyFont="1" applyFill="1" applyBorder="1" applyAlignment="1" applyProtection="1">
      <alignment horizontal="center" wrapText="1"/>
    </xf>
    <xf numFmtId="165" fontId="48" fillId="7" borderId="8" xfId="2" applyNumberFormat="1" applyFont="1" applyFill="1" applyBorder="1" applyAlignment="1" applyProtection="1">
      <alignment horizontal="center"/>
      <protection locked="0"/>
    </xf>
    <xf numFmtId="165" fontId="48" fillId="7" borderId="7" xfId="2" applyNumberFormat="1" applyFont="1" applyFill="1" applyBorder="1" applyAlignment="1" applyProtection="1">
      <alignment horizontal="center"/>
      <protection locked="0"/>
    </xf>
    <xf numFmtId="0" fontId="10" fillId="2" borderId="33" xfId="0" applyFont="1" applyFill="1" applyBorder="1" applyAlignment="1" applyProtection="1">
      <alignment horizontal="center"/>
    </xf>
    <xf numFmtId="0" fontId="10" fillId="2" borderId="31" xfId="0" applyFont="1" applyFill="1" applyBorder="1" applyAlignment="1" applyProtection="1">
      <alignment horizontal="center"/>
    </xf>
    <xf numFmtId="0" fontId="16" fillId="0" borderId="6" xfId="0" applyFont="1" applyBorder="1" applyAlignment="1" applyProtection="1">
      <alignment horizontal="left" vertical="center" wrapText="1" indent="1"/>
    </xf>
    <xf numFmtId="0" fontId="16" fillId="2" borderId="4" xfId="0" quotePrefix="1" applyFont="1" applyFill="1" applyBorder="1" applyAlignment="1" applyProtection="1">
      <alignment horizontal="left" vertical="center" wrapText="1" indent="1"/>
    </xf>
    <xf numFmtId="0" fontId="16" fillId="0" borderId="5" xfId="0" applyFont="1" applyBorder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/>
    </xf>
    <xf numFmtId="0" fontId="29" fillId="7" borderId="17" xfId="0" applyFont="1" applyFill="1" applyBorder="1" applyAlignment="1" applyProtection="1">
      <alignment horizontal="center" vertical="top" wrapText="1"/>
      <protection locked="0"/>
    </xf>
    <xf numFmtId="0" fontId="29" fillId="7" borderId="22" xfId="0" applyFont="1" applyFill="1" applyBorder="1" applyAlignment="1" applyProtection="1">
      <alignment horizontal="center" vertical="top" wrapText="1"/>
      <protection locked="0"/>
    </xf>
    <xf numFmtId="0" fontId="29" fillId="7" borderId="18" xfId="0" applyFont="1" applyFill="1" applyBorder="1" applyAlignment="1" applyProtection="1">
      <alignment horizontal="center" vertical="top" wrapText="1"/>
      <protection locked="0"/>
    </xf>
    <xf numFmtId="0" fontId="29" fillId="7" borderId="16" xfId="0" applyFont="1" applyFill="1" applyBorder="1" applyAlignment="1" applyProtection="1">
      <alignment horizontal="center" vertical="top" wrapText="1"/>
      <protection locked="0"/>
    </xf>
    <xf numFmtId="0" fontId="29" fillId="7" borderId="0" xfId="0" applyFont="1" applyFill="1" applyBorder="1" applyAlignment="1" applyProtection="1">
      <alignment horizontal="center" vertical="top" wrapText="1"/>
      <protection locked="0"/>
    </xf>
    <xf numFmtId="0" fontId="29" fillId="7" borderId="13" xfId="0" applyFont="1" applyFill="1" applyBorder="1" applyAlignment="1" applyProtection="1">
      <alignment horizontal="center" vertical="top" wrapText="1"/>
      <protection locked="0"/>
    </xf>
    <xf numFmtId="0" fontId="29" fillId="7" borderId="15" xfId="0" applyFont="1" applyFill="1" applyBorder="1" applyAlignment="1" applyProtection="1">
      <alignment horizontal="center" vertical="top" wrapText="1"/>
      <protection locked="0"/>
    </xf>
    <xf numFmtId="0" fontId="29" fillId="7" borderId="11" xfId="0" applyFont="1" applyFill="1" applyBorder="1" applyAlignment="1" applyProtection="1">
      <alignment horizontal="center" vertical="top" wrapText="1"/>
      <protection locked="0"/>
    </xf>
    <xf numFmtId="0" fontId="29" fillId="7" borderId="14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 applyProtection="1">
      <alignment horizontal="left" wrapText="1"/>
    </xf>
    <xf numFmtId="0" fontId="4" fillId="0" borderId="23" xfId="0" applyFont="1" applyFill="1" applyBorder="1" applyAlignment="1" applyProtection="1">
      <alignment horizontal="left" wrapText="1"/>
    </xf>
    <xf numFmtId="0" fontId="4" fillId="0" borderId="32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/>
    </xf>
    <xf numFmtId="0" fontId="20" fillId="7" borderId="8" xfId="2" applyNumberFormat="1" applyFont="1" applyFill="1" applyBorder="1" applyAlignment="1" applyProtection="1">
      <alignment horizontal="center" wrapText="1"/>
      <protection locked="0"/>
    </xf>
    <xf numFmtId="0" fontId="20" fillId="7" borderId="23" xfId="2" applyNumberFormat="1" applyFont="1" applyFill="1" applyBorder="1" applyAlignment="1" applyProtection="1">
      <alignment horizontal="center" wrapText="1"/>
      <protection locked="0"/>
    </xf>
    <xf numFmtId="0" fontId="48" fillId="7" borderId="10" xfId="0" applyFont="1" applyFill="1" applyBorder="1" applyAlignment="1" applyProtection="1">
      <alignment horizontal="center"/>
      <protection locked="0"/>
    </xf>
    <xf numFmtId="0" fontId="48" fillId="7" borderId="23" xfId="0" applyFont="1" applyFill="1" applyBorder="1" applyAlignment="1" applyProtection="1">
      <alignment horizontal="center"/>
      <protection locked="0"/>
    </xf>
    <xf numFmtId="0" fontId="48" fillId="7" borderId="7" xfId="0" applyFont="1" applyFill="1" applyBorder="1" applyAlignment="1" applyProtection="1">
      <alignment horizontal="center"/>
      <protection locked="0"/>
    </xf>
    <xf numFmtId="0" fontId="10" fillId="2" borderId="39" xfId="0" applyFont="1" applyFill="1" applyBorder="1" applyAlignment="1" applyProtection="1">
      <alignment horizontal="center"/>
    </xf>
    <xf numFmtId="0" fontId="10" fillId="2" borderId="40" xfId="0" applyFont="1" applyFill="1" applyBorder="1" applyAlignment="1" applyProtection="1">
      <alignment horizontal="center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20">
    <dxf>
      <fill>
        <patternFill>
          <bgColor rgb="FFFF7171"/>
        </patternFill>
      </fill>
    </dxf>
    <dxf>
      <fill>
        <patternFill>
          <bgColor theme="2"/>
        </patternFill>
      </fill>
    </dxf>
    <dxf>
      <fill>
        <patternFill>
          <bgColor rgb="FFFF7171"/>
        </patternFill>
      </fill>
    </dxf>
    <dxf>
      <fill>
        <patternFill>
          <bgColor theme="2"/>
        </patternFill>
      </fill>
    </dxf>
    <dxf>
      <fill>
        <patternFill>
          <bgColor rgb="FFFF717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9ADE82"/>
        </patternFill>
      </fill>
    </dxf>
    <dxf>
      <fill>
        <patternFill>
          <bgColor theme="2"/>
        </patternFill>
      </fill>
    </dxf>
    <dxf>
      <fill>
        <patternFill>
          <bgColor rgb="FF9ADE82"/>
        </patternFill>
      </fill>
    </dxf>
    <dxf>
      <fill>
        <patternFill>
          <bgColor theme="2"/>
        </patternFill>
      </fill>
    </dxf>
    <dxf>
      <fill>
        <patternFill>
          <bgColor rgb="FF9ADE82"/>
        </patternFill>
      </fill>
    </dxf>
    <dxf>
      <fill>
        <patternFill>
          <bgColor rgb="FFFF717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9ADE82"/>
        </patternFill>
      </fill>
    </dxf>
    <dxf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1D6675"/>
      <color rgb="FF0099A0"/>
      <color rgb="FFE2FAE3"/>
      <color rgb="FFC5FFC5"/>
      <color rgb="FF006600"/>
      <color rgb="FF008000"/>
      <color rgb="FFF8F200"/>
      <color rgb="FFFFFF99"/>
      <color rgb="FF5C5A00"/>
      <color rgb="FF777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646112</xdr:colOff>
      <xdr:row>1</xdr:row>
      <xdr:rowOff>801688</xdr:rowOff>
    </xdr:from>
    <xdr:ext cx="1330157" cy="1002792"/>
    <xdr:pic>
      <xdr:nvPicPr>
        <xdr:cNvPr id="8" name="Picture 7">
          <a:extLst>
            <a:ext uri="{FF2B5EF4-FFF2-40B4-BE49-F238E27FC236}">
              <a16:creationId xmlns:a16="http://schemas.microsoft.com/office/drawing/2014/main" id="{5D3BF45F-A631-4169-A000-546066E5C3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4637" y="1516063"/>
          <a:ext cx="1330157" cy="1002792"/>
        </a:xfrm>
        <a:prstGeom prst="rect">
          <a:avLst/>
        </a:prstGeom>
      </xdr:spPr>
    </xdr:pic>
    <xdr:clientData/>
  </xdr:oneCellAnchor>
  <xdr:twoCellAnchor>
    <xdr:from>
      <xdr:col>5</xdr:col>
      <xdr:colOff>1085548</xdr:colOff>
      <xdr:row>0</xdr:row>
      <xdr:rowOff>95250</xdr:rowOff>
    </xdr:from>
    <xdr:to>
      <xdr:col>9</xdr:col>
      <xdr:colOff>0</xdr:colOff>
      <xdr:row>0</xdr:row>
      <xdr:rowOff>691728</xdr:rowOff>
    </xdr:to>
    <xdr:pic>
      <xdr:nvPicPr>
        <xdr:cNvPr id="9" name="Picture 8" descr="01">
          <a:extLst>
            <a:ext uri="{FF2B5EF4-FFF2-40B4-BE49-F238E27FC236}">
              <a16:creationId xmlns:a16="http://schemas.microsoft.com/office/drawing/2014/main" id="{474C2A02-AAC7-42BB-8B9D-E8DF4A41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2798" y="95250"/>
          <a:ext cx="3684890" cy="596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1</xdr:row>
      <xdr:rowOff>39688</xdr:rowOff>
    </xdr:from>
    <xdr:to>
      <xdr:col>8</xdr:col>
      <xdr:colOff>19050</xdr:colOff>
      <xdr:row>1</xdr:row>
      <xdr:rowOff>781661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0F3E185-B937-4F86-89DB-39D5698F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754063"/>
          <a:ext cx="2066925" cy="741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1215390</xdr:colOff>
      <xdr:row>1</xdr:row>
      <xdr:rowOff>74295</xdr:rowOff>
    </xdr:from>
    <xdr:ext cx="1330157" cy="100279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0640" y="436245"/>
          <a:ext cx="1330157" cy="1002792"/>
        </a:xfrm>
        <a:prstGeom prst="rect">
          <a:avLst/>
        </a:prstGeom>
      </xdr:spPr>
    </xdr:pic>
    <xdr:clientData/>
  </xdr:oneCellAnchor>
  <xdr:twoCellAnchor>
    <xdr:from>
      <xdr:col>3</xdr:col>
      <xdr:colOff>96536</xdr:colOff>
      <xdr:row>1</xdr:row>
      <xdr:rowOff>271356</xdr:rowOff>
    </xdr:from>
    <xdr:to>
      <xdr:col>5</xdr:col>
      <xdr:colOff>1019176</xdr:colOff>
      <xdr:row>1</xdr:row>
      <xdr:rowOff>867834</xdr:rowOff>
    </xdr:to>
    <xdr:pic>
      <xdr:nvPicPr>
        <xdr:cNvPr id="4" name="Picture 3" descr="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0811" y="633306"/>
          <a:ext cx="3684890" cy="596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838200</xdr:colOff>
      <xdr:row>1</xdr:row>
      <xdr:rowOff>314325</xdr:rowOff>
    </xdr:from>
    <xdr:to>
      <xdr:col>8</xdr:col>
      <xdr:colOff>323850</xdr:colOff>
      <xdr:row>1</xdr:row>
      <xdr:rowOff>1056298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756EE4-27AF-FD51-07EB-1AFD5BA5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676275"/>
          <a:ext cx="2066925" cy="741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0</xdr:row>
      <xdr:rowOff>129540</xdr:rowOff>
    </xdr:from>
    <xdr:to>
      <xdr:col>8</xdr:col>
      <xdr:colOff>1733550</xdr:colOff>
      <xdr:row>2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0225" y="129540"/>
          <a:ext cx="1257300" cy="975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775336</xdr:colOff>
      <xdr:row>0</xdr:row>
      <xdr:rowOff>160019</xdr:rowOff>
    </xdr:from>
    <xdr:to>
      <xdr:col>11</xdr:col>
      <xdr:colOff>990601</xdr:colOff>
      <xdr:row>1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3161" y="160019"/>
          <a:ext cx="1234440" cy="9544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167640</xdr:colOff>
      <xdr:row>0</xdr:row>
      <xdr:rowOff>137160</xdr:rowOff>
    </xdr:from>
    <xdr:to>
      <xdr:col>10</xdr:col>
      <xdr:colOff>548640</xdr:colOff>
      <xdr:row>0</xdr:row>
      <xdr:rowOff>1025652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5780" y="137160"/>
          <a:ext cx="1257300" cy="8884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167640</xdr:colOff>
      <xdr:row>0</xdr:row>
      <xdr:rowOff>137160</xdr:rowOff>
    </xdr:from>
    <xdr:to>
      <xdr:col>10</xdr:col>
      <xdr:colOff>548640</xdr:colOff>
      <xdr:row>0</xdr:row>
      <xdr:rowOff>1025652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72B5A3-AAD0-48A1-8C0D-D25A617999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790" y="137160"/>
          <a:ext cx="1228725" cy="888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rtfordshire.gov.uk/media-library/documents/about-the-council/partnerships/hertfordshire-forward/child-level-template-baf-appendix-nov-2023-v3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hertfordshire.gov.uk/about-the-council/how-the-council-works/partnerships/childrens-cross-regional-arrangements-group/childrens-cross-regional-arrangements-group-ccrag.aspx" TargetMode="External"/><Relationship Id="rId1" Type="http://schemas.openxmlformats.org/officeDocument/2006/relationships/hyperlink" Target="https://www.hertfordshire.gov.uk/about-the-council/how-the-council-works/partnerships/childrens-cross-regional-arrangements-group/childrens-cross-regional-arrangements-group-ccrag.aspx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7E8E-7A9F-459B-BF14-67B637C6AD5D}">
  <sheetPr codeName="Sheet6">
    <tabColor theme="9" tint="-0.499984740745262"/>
  </sheetPr>
  <dimension ref="A1:N51"/>
  <sheetViews>
    <sheetView showGridLines="0" showRowColHeaders="0" tabSelected="1" zoomScaleNormal="100" workbookViewId="0">
      <selection activeCell="B5" sqref="B5:H5"/>
    </sheetView>
  </sheetViews>
  <sheetFormatPr defaultColWidth="0" defaultRowHeight="15" customHeight="1" zeroHeight="1"/>
  <cols>
    <col min="1" max="1" width="3.81640625" style="15" customWidth="1"/>
    <col min="2" max="2" width="8.26953125" style="15" customWidth="1"/>
    <col min="3" max="3" width="34.81640625" style="15" customWidth="1"/>
    <col min="4" max="4" width="20.26953125" style="15" customWidth="1"/>
    <col min="5" max="5" width="2.7265625" style="15" customWidth="1"/>
    <col min="6" max="6" width="38.7265625" style="15" customWidth="1"/>
    <col min="7" max="8" width="15.7265625" style="15" customWidth="1"/>
    <col min="9" max="9" width="1.453125" style="15" customWidth="1"/>
    <col min="10" max="16384" width="8.81640625" style="15" hidden="1"/>
  </cols>
  <sheetData>
    <row r="1" spans="2:14" ht="56.25" customHeight="1">
      <c r="B1" s="247" t="s">
        <v>255</v>
      </c>
      <c r="C1" s="247"/>
      <c r="D1" s="247"/>
      <c r="E1" s="109"/>
      <c r="F1" s="109"/>
      <c r="G1" s="109"/>
      <c r="H1" s="109"/>
      <c r="I1" s="76"/>
      <c r="J1" s="76"/>
      <c r="K1" s="76"/>
      <c r="L1" s="76"/>
      <c r="M1" s="76"/>
      <c r="N1" s="76"/>
    </row>
    <row r="2" spans="2:14" ht="72" customHeight="1">
      <c r="B2" s="247"/>
      <c r="C2" s="247"/>
      <c r="D2" s="247"/>
      <c r="E2" s="10"/>
      <c r="F2" s="11"/>
      <c r="G2" s="10"/>
      <c r="H2" s="10"/>
      <c r="I2" s="10"/>
      <c r="J2" s="10"/>
      <c r="K2" s="10"/>
      <c r="L2" s="10"/>
      <c r="M2" s="10"/>
      <c r="N2" s="10"/>
    </row>
    <row r="3" spans="2:14" ht="26.25" customHeight="1">
      <c r="B3" s="211" t="s">
        <v>340</v>
      </c>
      <c r="C3" s="107"/>
      <c r="D3" s="107"/>
      <c r="E3" s="10"/>
      <c r="F3" s="107"/>
      <c r="G3" s="242"/>
      <c r="H3" s="107"/>
      <c r="I3" s="10"/>
      <c r="J3" s="10"/>
      <c r="K3" s="10"/>
      <c r="L3" s="10"/>
      <c r="M3" s="10"/>
      <c r="N3" s="10"/>
    </row>
    <row r="4" spans="2:14" ht="21" customHeight="1">
      <c r="B4" s="246" t="s">
        <v>369</v>
      </c>
      <c r="C4" s="246"/>
      <c r="D4" s="246"/>
      <c r="E4" s="246"/>
      <c r="F4" s="246"/>
      <c r="G4" s="246"/>
      <c r="H4" s="246"/>
      <c r="I4" s="10"/>
      <c r="J4" s="10"/>
      <c r="K4" s="10"/>
      <c r="L4" s="10"/>
      <c r="M4" s="10"/>
      <c r="N4" s="10"/>
    </row>
    <row r="5" spans="2:14" ht="21" customHeight="1">
      <c r="B5" s="252" t="s">
        <v>370</v>
      </c>
      <c r="C5" s="252"/>
      <c r="D5" s="252"/>
      <c r="E5" s="252"/>
      <c r="F5" s="252"/>
      <c r="G5" s="252"/>
      <c r="H5" s="252"/>
      <c r="I5" s="10"/>
      <c r="J5" s="10"/>
      <c r="K5" s="10"/>
      <c r="L5" s="10"/>
      <c r="M5" s="10"/>
      <c r="N5" s="10"/>
    </row>
    <row r="6" spans="2:14" ht="21" customHeight="1">
      <c r="B6" s="231"/>
      <c r="C6" s="231"/>
      <c r="D6" s="231"/>
      <c r="E6" s="231"/>
      <c r="F6" s="231"/>
      <c r="G6" s="231"/>
      <c r="H6" s="231"/>
      <c r="I6" s="10"/>
      <c r="J6" s="10"/>
      <c r="K6" s="10"/>
      <c r="L6" s="10"/>
      <c r="M6" s="10"/>
      <c r="N6" s="10"/>
    </row>
    <row r="7" spans="2:14" ht="26.25" customHeight="1">
      <c r="B7" s="211" t="s">
        <v>264</v>
      </c>
      <c r="C7" s="107"/>
      <c r="D7" s="107"/>
      <c r="E7" s="10"/>
      <c r="F7" s="107"/>
      <c r="G7" s="107"/>
      <c r="H7" s="107"/>
      <c r="I7" s="10"/>
      <c r="J7" s="10"/>
      <c r="K7" s="10"/>
      <c r="L7" s="10"/>
      <c r="M7" s="10"/>
      <c r="N7" s="10"/>
    </row>
    <row r="8" spans="2:14" ht="21" customHeight="1">
      <c r="B8" s="248" t="s">
        <v>267</v>
      </c>
      <c r="C8" s="248"/>
      <c r="D8" s="248"/>
      <c r="E8" s="248"/>
      <c r="F8" s="248"/>
      <c r="G8" s="248"/>
      <c r="H8" s="248"/>
      <c r="I8" s="10"/>
      <c r="J8" s="10"/>
      <c r="K8" s="10"/>
      <c r="L8" s="10"/>
      <c r="M8" s="10"/>
      <c r="N8" s="10"/>
    </row>
    <row r="9" spans="2:14" ht="21" customHeight="1">
      <c r="B9" s="216" t="s">
        <v>257</v>
      </c>
      <c r="C9" s="213" t="s">
        <v>269</v>
      </c>
      <c r="D9" s="120"/>
      <c r="E9" s="120"/>
      <c r="F9" s="120"/>
      <c r="G9" s="120"/>
      <c r="H9" s="120"/>
      <c r="I9" s="10"/>
      <c r="J9" s="10"/>
      <c r="K9" s="10"/>
      <c r="L9" s="10"/>
      <c r="M9" s="10"/>
      <c r="N9" s="10"/>
    </row>
    <row r="10" spans="2:14" ht="21" customHeight="1">
      <c r="B10" s="216" t="s">
        <v>257</v>
      </c>
      <c r="C10" s="213" t="s">
        <v>270</v>
      </c>
      <c r="D10" s="120"/>
      <c r="E10" s="120"/>
      <c r="F10" s="120"/>
      <c r="G10" s="120"/>
      <c r="H10" s="120"/>
      <c r="I10" s="10"/>
      <c r="J10" s="10"/>
      <c r="K10" s="10"/>
      <c r="L10" s="10"/>
      <c r="M10" s="10"/>
      <c r="N10" s="10"/>
    </row>
    <row r="11" spans="2:14" ht="21" customHeight="1">
      <c r="B11" s="216" t="s">
        <v>257</v>
      </c>
      <c r="C11" s="213" t="s">
        <v>271</v>
      </c>
      <c r="D11" s="120"/>
      <c r="E11" s="120"/>
      <c r="F11" s="120"/>
      <c r="G11" s="120"/>
      <c r="H11" s="120"/>
      <c r="I11" s="10"/>
      <c r="J11" s="10"/>
      <c r="K11" s="10"/>
      <c r="L11" s="10"/>
      <c r="M11" s="10"/>
      <c r="N11" s="10"/>
    </row>
    <row r="12" spans="2:14" ht="21" customHeight="1">
      <c r="D12" s="120"/>
      <c r="E12" s="120"/>
      <c r="F12" s="120"/>
      <c r="G12" s="120"/>
      <c r="H12" s="120"/>
      <c r="I12" s="10"/>
      <c r="J12" s="10"/>
      <c r="K12" s="10"/>
      <c r="L12" s="10"/>
      <c r="M12" s="10"/>
      <c r="N12" s="10"/>
    </row>
    <row r="13" spans="2:14" ht="21" customHeight="1">
      <c r="B13" s="120" t="s">
        <v>272</v>
      </c>
      <c r="C13" s="120"/>
      <c r="D13" s="120"/>
      <c r="E13" s="120"/>
      <c r="F13" s="120"/>
      <c r="G13" s="120"/>
      <c r="H13" s="120"/>
      <c r="I13" s="10"/>
      <c r="J13" s="10"/>
      <c r="K13" s="10"/>
      <c r="L13" s="10"/>
      <c r="M13" s="10"/>
      <c r="N13" s="10"/>
    </row>
    <row r="14" spans="2:14" ht="14.5">
      <c r="B14" s="100"/>
      <c r="C14" s="100"/>
      <c r="D14" s="100"/>
      <c r="E14" s="100"/>
      <c r="F14" s="100"/>
      <c r="G14" s="100"/>
      <c r="H14" s="100"/>
      <c r="I14" s="10"/>
      <c r="J14" s="10"/>
      <c r="K14" s="10"/>
      <c r="L14" s="10"/>
      <c r="M14" s="10"/>
      <c r="N14" s="10"/>
    </row>
    <row r="15" spans="2:14" ht="30" customHeight="1">
      <c r="B15" s="249" t="s">
        <v>309</v>
      </c>
      <c r="C15" s="249"/>
      <c r="D15" s="249"/>
      <c r="E15" s="249"/>
      <c r="F15" s="249"/>
      <c r="G15" s="249"/>
      <c r="H15" s="249"/>
      <c r="I15" s="10"/>
      <c r="J15" s="10"/>
      <c r="K15" s="10"/>
      <c r="L15" s="10"/>
      <c r="M15" s="10"/>
      <c r="N15" s="10"/>
    </row>
    <row r="16" spans="2:14" ht="18" customHeight="1">
      <c r="B16" s="212" t="s">
        <v>257</v>
      </c>
      <c r="C16" s="246" t="s">
        <v>307</v>
      </c>
      <c r="D16" s="246"/>
      <c r="E16" s="246"/>
      <c r="F16" s="246"/>
      <c r="G16" s="246"/>
      <c r="H16" s="246"/>
      <c r="I16" s="10"/>
      <c r="J16" s="10"/>
      <c r="K16" s="10"/>
      <c r="L16" s="10"/>
      <c r="M16" s="10"/>
      <c r="N16" s="10"/>
    </row>
    <row r="17" spans="2:14" ht="18" customHeight="1">
      <c r="B17" s="212" t="s">
        <v>257</v>
      </c>
      <c r="C17" s="108" t="s">
        <v>308</v>
      </c>
      <c r="D17" s="10"/>
      <c r="E17" s="10"/>
      <c r="F17" s="81"/>
      <c r="G17" s="10"/>
      <c r="H17" s="10"/>
      <c r="I17" s="10"/>
      <c r="J17" s="10"/>
      <c r="K17" s="10"/>
      <c r="L17" s="10"/>
      <c r="M17" s="10"/>
      <c r="N17" s="10"/>
    </row>
    <row r="18" spans="2:14" ht="18" customHeight="1">
      <c r="B18" s="212"/>
      <c r="C18" s="250" t="s">
        <v>256</v>
      </c>
      <c r="D18" s="250"/>
      <c r="E18" s="250"/>
      <c r="F18" s="250"/>
      <c r="G18" s="250"/>
      <c r="H18" s="250"/>
      <c r="I18" s="10"/>
      <c r="J18" s="10"/>
      <c r="K18" s="10"/>
      <c r="L18" s="10"/>
      <c r="M18" s="10"/>
      <c r="N18" s="10"/>
    </row>
    <row r="19" spans="2:14" ht="33.75" customHeight="1">
      <c r="B19" s="212"/>
      <c r="C19" s="251" t="s">
        <v>312</v>
      </c>
      <c r="D19" s="251"/>
      <c r="E19" s="251"/>
      <c r="F19" s="251"/>
      <c r="G19" s="251"/>
      <c r="H19" s="251"/>
      <c r="I19" s="10"/>
      <c r="J19" s="10"/>
      <c r="K19" s="10"/>
      <c r="L19" s="10"/>
      <c r="M19" s="10"/>
      <c r="N19" s="10"/>
    </row>
    <row r="20" spans="2:14" ht="15" customHeight="1">
      <c r="C20" s="224" t="s">
        <v>258</v>
      </c>
    </row>
    <row r="21" spans="2:14" ht="18" customHeight="1">
      <c r="B21" s="212" t="s">
        <v>257</v>
      </c>
      <c r="C21" s="108" t="s">
        <v>306</v>
      </c>
      <c r="D21" s="10"/>
      <c r="E21" s="10"/>
      <c r="F21" s="81"/>
      <c r="G21" s="10"/>
      <c r="H21" s="10"/>
      <c r="I21" s="10"/>
      <c r="J21" s="10"/>
      <c r="K21" s="10"/>
      <c r="L21" s="10"/>
      <c r="M21" s="10"/>
      <c r="N21" s="10"/>
    </row>
    <row r="22" spans="2:14" ht="30" customHeight="1">
      <c r="B22" s="249" t="s">
        <v>310</v>
      </c>
      <c r="C22" s="249"/>
      <c r="D22" s="249"/>
      <c r="E22" s="249"/>
      <c r="F22" s="249"/>
      <c r="G22" s="249"/>
      <c r="H22" s="249"/>
      <c r="I22" s="10"/>
      <c r="J22" s="10"/>
      <c r="K22" s="10"/>
      <c r="L22" s="10"/>
      <c r="M22" s="10"/>
      <c r="N22" s="10"/>
    </row>
    <row r="23" spans="2:14" ht="18" customHeight="1">
      <c r="B23" s="212" t="s">
        <v>257</v>
      </c>
      <c r="C23" s="246" t="s">
        <v>307</v>
      </c>
      <c r="D23" s="246"/>
      <c r="E23" s="246"/>
      <c r="F23" s="246"/>
      <c r="G23" s="246"/>
      <c r="H23" s="246"/>
      <c r="I23" s="10"/>
      <c r="J23" s="10"/>
      <c r="K23" s="10"/>
      <c r="L23" s="10"/>
      <c r="M23" s="10"/>
      <c r="N23" s="10"/>
    </row>
    <row r="24" spans="2:14" ht="18" customHeight="1">
      <c r="B24" s="212" t="s">
        <v>257</v>
      </c>
      <c r="C24" s="108" t="s">
        <v>308</v>
      </c>
      <c r="D24" s="10"/>
      <c r="E24" s="10"/>
      <c r="F24" s="81"/>
      <c r="G24" s="10"/>
      <c r="H24" s="10"/>
      <c r="I24" s="10"/>
      <c r="J24" s="10"/>
      <c r="K24" s="10"/>
      <c r="L24" s="10"/>
      <c r="M24" s="10"/>
      <c r="N24" s="10"/>
    </row>
    <row r="25" spans="2:14" ht="18" customHeight="1">
      <c r="B25" s="212"/>
      <c r="C25" s="250" t="s">
        <v>256</v>
      </c>
      <c r="D25" s="250"/>
      <c r="E25" s="250"/>
      <c r="F25" s="250"/>
      <c r="G25" s="250"/>
      <c r="H25" s="250"/>
      <c r="I25" s="10"/>
      <c r="J25" s="10"/>
      <c r="K25" s="10"/>
      <c r="L25" s="10"/>
      <c r="M25" s="10"/>
      <c r="N25" s="10"/>
    </row>
    <row r="26" spans="2:14" ht="30" customHeight="1">
      <c r="B26" s="249" t="s">
        <v>311</v>
      </c>
      <c r="C26" s="249"/>
      <c r="D26" s="249"/>
      <c r="E26" s="249"/>
      <c r="F26" s="249"/>
      <c r="G26" s="249"/>
      <c r="H26" s="249"/>
      <c r="I26" s="10"/>
      <c r="J26" s="10"/>
      <c r="K26" s="10"/>
      <c r="L26" s="10"/>
      <c r="M26" s="10"/>
      <c r="N26" s="10"/>
    </row>
    <row r="27" spans="2:14" ht="18" customHeight="1">
      <c r="B27" s="212" t="s">
        <v>257</v>
      </c>
      <c r="C27" s="246" t="s">
        <v>307</v>
      </c>
      <c r="D27" s="246"/>
      <c r="E27" s="246"/>
      <c r="F27" s="246"/>
      <c r="G27" s="246"/>
      <c r="H27" s="246"/>
      <c r="I27" s="10"/>
      <c r="J27" s="10"/>
      <c r="K27" s="10"/>
      <c r="L27" s="10"/>
      <c r="M27" s="10"/>
      <c r="N27" s="10"/>
    </row>
    <row r="28" spans="2:14" ht="18" customHeight="1">
      <c r="B28" s="212" t="s">
        <v>257</v>
      </c>
      <c r="C28" s="108" t="s">
        <v>305</v>
      </c>
      <c r="D28" s="10"/>
      <c r="E28" s="10"/>
      <c r="F28" s="81"/>
      <c r="G28" s="10"/>
      <c r="H28" s="10"/>
      <c r="I28" s="10"/>
      <c r="J28" s="10"/>
      <c r="K28" s="10"/>
      <c r="L28" s="10"/>
      <c r="M28" s="10"/>
      <c r="N28" s="10"/>
    </row>
    <row r="29" spans="2:14" ht="14.5">
      <c r="B29" s="10"/>
      <c r="C29" s="10"/>
      <c r="D29" s="10"/>
      <c r="E29" s="10"/>
      <c r="F29" s="81"/>
      <c r="G29" s="10"/>
      <c r="H29" s="10"/>
      <c r="I29" s="10"/>
      <c r="J29" s="10"/>
      <c r="K29" s="10"/>
      <c r="L29" s="10"/>
      <c r="M29" s="10"/>
      <c r="N29" s="10"/>
    </row>
    <row r="30" spans="2:14" ht="15.5">
      <c r="B30" s="214" t="s">
        <v>313</v>
      </c>
      <c r="F30" s="81"/>
    </row>
    <row r="31" spans="2:14" ht="14.5">
      <c r="F31" s="81"/>
    </row>
    <row r="32" spans="2:14" ht="15" customHeight="1">
      <c r="B32" s="214"/>
    </row>
    <row r="33" spans="2:7" ht="15" customHeight="1">
      <c r="B33" s="215" t="s">
        <v>265</v>
      </c>
    </row>
    <row r="34" spans="2:7" ht="15" customHeight="1">
      <c r="B34" s="215" t="s">
        <v>273</v>
      </c>
    </row>
    <row r="35" spans="2:7" ht="15" customHeight="1">
      <c r="B35" s="214"/>
    </row>
    <row r="36" spans="2:7" ht="15" customHeight="1">
      <c r="B36" s="214"/>
    </row>
    <row r="37" spans="2:7" ht="15" customHeight="1">
      <c r="B37" s="234" t="s">
        <v>266</v>
      </c>
    </row>
    <row r="38" spans="2:7" ht="7.5" customHeight="1">
      <c r="B38" s="214"/>
    </row>
    <row r="39" spans="2:7" ht="15" customHeight="1">
      <c r="B39" s="245" t="s">
        <v>314</v>
      </c>
      <c r="C39" s="246"/>
      <c r="D39" s="246"/>
      <c r="E39" s="246"/>
      <c r="F39" s="246"/>
      <c r="G39" s="246"/>
    </row>
    <row r="40" spans="2:7" ht="15" customHeight="1">
      <c r="B40" s="213"/>
      <c r="C40" s="213"/>
      <c r="D40" s="213"/>
      <c r="E40" s="213"/>
      <c r="F40" s="213"/>
      <c r="G40" s="213"/>
    </row>
    <row r="41" spans="2:7" ht="15" customHeight="1">
      <c r="B41" s="213" t="s">
        <v>355</v>
      </c>
      <c r="C41" s="213"/>
      <c r="D41" s="213"/>
      <c r="E41" s="213"/>
      <c r="F41" s="213"/>
      <c r="G41" s="213"/>
    </row>
    <row r="42" spans="2:7" ht="15" customHeight="1">
      <c r="B42" s="215" t="s">
        <v>344</v>
      </c>
    </row>
    <row r="43" spans="2:7" ht="15" customHeight="1">
      <c r="B43" s="214"/>
    </row>
    <row r="44" spans="2:7" ht="15" customHeight="1">
      <c r="B44" s="214"/>
    </row>
    <row r="45" spans="2:7" ht="15" customHeight="1">
      <c r="B45" s="233" t="s">
        <v>354</v>
      </c>
    </row>
    <row r="46" spans="2:7" ht="7.5" customHeight="1">
      <c r="B46" s="214"/>
    </row>
    <row r="47" spans="2:7" ht="15" customHeight="1">
      <c r="B47" s="245" t="s">
        <v>368</v>
      </c>
      <c r="C47" s="246"/>
      <c r="D47" s="246"/>
      <c r="E47" s="246"/>
      <c r="F47" s="246"/>
      <c r="G47" s="246"/>
    </row>
    <row r="48" spans="2:7" ht="15" customHeight="1">
      <c r="B48" s="226"/>
      <c r="C48" s="226"/>
      <c r="D48" s="226"/>
      <c r="E48" s="226"/>
      <c r="F48" s="226"/>
      <c r="G48" s="226"/>
    </row>
    <row r="49" spans="2:7" ht="15" customHeight="1">
      <c r="B49" s="232" t="s">
        <v>355</v>
      </c>
      <c r="C49" s="226"/>
      <c r="D49" s="226"/>
      <c r="E49" s="226"/>
      <c r="F49" s="226"/>
      <c r="G49" s="226"/>
    </row>
    <row r="50" spans="2:7" ht="15" customHeight="1">
      <c r="B50" s="215" t="s">
        <v>356</v>
      </c>
    </row>
    <row r="51" spans="2:7" ht="15" customHeight="1"/>
  </sheetData>
  <sheetProtection sheet="1" selectLockedCells="1"/>
  <mergeCells count="15">
    <mergeCell ref="B47:G47"/>
    <mergeCell ref="B1:D2"/>
    <mergeCell ref="B8:H8"/>
    <mergeCell ref="B39:G39"/>
    <mergeCell ref="B15:H15"/>
    <mergeCell ref="B26:H26"/>
    <mergeCell ref="B22:H22"/>
    <mergeCell ref="C16:H16"/>
    <mergeCell ref="C23:H23"/>
    <mergeCell ref="C27:H27"/>
    <mergeCell ref="C18:H18"/>
    <mergeCell ref="C19:H19"/>
    <mergeCell ref="C25:H25"/>
    <mergeCell ref="B4:H4"/>
    <mergeCell ref="B5:H5"/>
  </mergeCells>
  <hyperlinks>
    <hyperlink ref="B5:H5" r:id="rId1" display="Download Child Level Template" xr:uid="{51986CFA-47DA-4CE5-9937-C7386BA672A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K56"/>
  <sheetViews>
    <sheetView showGridLines="0" showRowColHeaders="0" zoomScaleNormal="100" workbookViewId="0">
      <selection activeCell="H14" sqref="H14"/>
    </sheetView>
  </sheetViews>
  <sheetFormatPr defaultColWidth="0" defaultRowHeight="14.5" zeroHeight="1"/>
  <cols>
    <col min="1" max="1" width="1.453125" style="15" customWidth="1"/>
    <col min="2" max="2" width="38.7265625" style="15" customWidth="1"/>
    <col min="3" max="3" width="15.7265625" style="15" customWidth="1"/>
    <col min="4" max="4" width="2.7265625" style="15" customWidth="1"/>
    <col min="5" max="5" width="38.7265625" style="15" customWidth="1"/>
    <col min="6" max="6" width="15.7265625" style="15" customWidth="1"/>
    <col min="7" max="7" width="2.7265625" style="15" customWidth="1"/>
    <col min="8" max="8" width="38.7265625" style="15" customWidth="1"/>
    <col min="9" max="9" width="15.7265625" style="15" customWidth="1"/>
    <col min="10" max="10" width="1.54296875" style="15" customWidth="1"/>
    <col min="11" max="16384" width="8.81640625" style="15" hidden="1"/>
  </cols>
  <sheetData>
    <row r="1" spans="2:11" ht="28.5">
      <c r="B1" s="254" t="s">
        <v>126</v>
      </c>
      <c r="C1" s="254"/>
      <c r="D1" s="254"/>
      <c r="E1" s="254"/>
      <c r="F1" s="254"/>
      <c r="G1" s="76"/>
      <c r="H1" s="76"/>
      <c r="I1" s="76"/>
      <c r="J1" s="76"/>
      <c r="K1" s="76"/>
    </row>
    <row r="2" spans="2:11" ht="85.9" customHeight="1">
      <c r="B2" s="10"/>
      <c r="C2" s="10"/>
      <c r="D2" s="10"/>
      <c r="E2" s="11"/>
      <c r="F2" s="10"/>
      <c r="G2" s="10"/>
      <c r="H2"/>
      <c r="I2" s="10"/>
      <c r="J2" s="10"/>
      <c r="K2" s="10"/>
    </row>
    <row r="3" spans="2:11" ht="77.25" customHeight="1">
      <c r="B3" s="253" t="s">
        <v>274</v>
      </c>
      <c r="C3" s="253"/>
      <c r="D3" s="10"/>
      <c r="E3" s="253" t="s">
        <v>275</v>
      </c>
      <c r="F3" s="253"/>
      <c r="G3" s="10"/>
      <c r="H3" s="253" t="s">
        <v>339</v>
      </c>
      <c r="I3" s="253"/>
      <c r="J3" s="10"/>
      <c r="K3" s="10"/>
    </row>
    <row r="4" spans="2:11" ht="50.25" customHeight="1" thickBot="1">
      <c r="B4" s="256" t="s">
        <v>244</v>
      </c>
      <c r="C4" s="256"/>
      <c r="D4" s="95"/>
      <c r="E4" s="95"/>
      <c r="F4" s="95"/>
      <c r="G4" s="10"/>
      <c r="H4" s="95"/>
      <c r="I4" s="95"/>
      <c r="J4" s="10"/>
      <c r="K4" s="10"/>
    </row>
    <row r="5" spans="2:11" ht="68.25" customHeight="1" thickBot="1">
      <c r="B5" s="12" t="s">
        <v>243</v>
      </c>
      <c r="C5" s="13" t="s">
        <v>36</v>
      </c>
      <c r="D5" s="10"/>
      <c r="E5" s="14" t="s">
        <v>148</v>
      </c>
      <c r="F5" s="228" t="s">
        <v>36</v>
      </c>
      <c r="G5" s="10"/>
      <c r="H5" s="225" t="s">
        <v>315</v>
      </c>
      <c r="I5" s="230" t="s">
        <v>36</v>
      </c>
      <c r="J5" s="10"/>
      <c r="K5" s="10"/>
    </row>
    <row r="6" spans="2:11" ht="34.5" customHeight="1">
      <c r="B6" s="96"/>
      <c r="C6" s="88"/>
      <c r="D6" s="10"/>
      <c r="E6" s="92" t="s">
        <v>127</v>
      </c>
      <c r="F6" s="87"/>
      <c r="G6" s="10"/>
      <c r="H6" s="92" t="s">
        <v>317</v>
      </c>
      <c r="I6" s="87"/>
      <c r="J6" s="10"/>
      <c r="K6" s="10"/>
    </row>
    <row r="7" spans="2:11" ht="34.5" customHeight="1">
      <c r="B7" s="97"/>
      <c r="C7" s="87"/>
      <c r="D7" s="10"/>
      <c r="E7" s="92" t="s">
        <v>128</v>
      </c>
      <c r="F7" s="87"/>
      <c r="G7" s="10"/>
      <c r="H7" s="92" t="s">
        <v>316</v>
      </c>
      <c r="I7" s="87"/>
      <c r="J7" s="10"/>
      <c r="K7" s="10"/>
    </row>
    <row r="8" spans="2:11" ht="34.5" customHeight="1">
      <c r="B8" s="96"/>
      <c r="C8" s="88"/>
      <c r="D8" s="10"/>
      <c r="E8" s="93" t="s">
        <v>129</v>
      </c>
      <c r="F8" s="88"/>
      <c r="G8" s="10"/>
      <c r="H8" s="93" t="s">
        <v>318</v>
      </c>
      <c r="I8" s="88"/>
      <c r="J8" s="10"/>
      <c r="K8" s="10"/>
    </row>
    <row r="9" spans="2:11" ht="34.5" customHeight="1">
      <c r="B9" s="96"/>
      <c r="C9" s="88"/>
      <c r="D9" s="10"/>
      <c r="E9" s="93" t="s">
        <v>130</v>
      </c>
      <c r="F9" s="88"/>
      <c r="G9" s="10"/>
      <c r="H9" s="93" t="s">
        <v>319</v>
      </c>
      <c r="I9" s="88"/>
      <c r="J9" s="10"/>
      <c r="K9" s="10"/>
    </row>
    <row r="10" spans="2:11" ht="34.5" customHeight="1">
      <c r="B10" s="96"/>
      <c r="C10" s="88"/>
      <c r="D10" s="10"/>
      <c r="E10" s="93" t="s">
        <v>131</v>
      </c>
      <c r="F10" s="88"/>
      <c r="G10" s="10"/>
      <c r="H10" s="93" t="s">
        <v>320</v>
      </c>
      <c r="I10" s="88"/>
      <c r="J10" s="10"/>
      <c r="K10" s="10"/>
    </row>
    <row r="11" spans="2:11" ht="34.5" customHeight="1">
      <c r="B11" s="96"/>
      <c r="C11" s="88"/>
      <c r="D11" s="10"/>
      <c r="E11" s="93" t="s">
        <v>132</v>
      </c>
      <c r="F11" s="88"/>
      <c r="G11" s="10"/>
      <c r="H11" s="93" t="s">
        <v>321</v>
      </c>
      <c r="I11" s="88"/>
      <c r="J11" s="10"/>
      <c r="K11" s="10"/>
    </row>
    <row r="12" spans="2:11" ht="34.5" customHeight="1">
      <c r="B12" s="96"/>
      <c r="C12" s="88"/>
      <c r="D12" s="10"/>
      <c r="E12" s="93" t="s">
        <v>133</v>
      </c>
      <c r="F12" s="88"/>
      <c r="G12" s="10"/>
      <c r="H12" s="93" t="s">
        <v>322</v>
      </c>
      <c r="I12" s="88"/>
      <c r="J12" s="10"/>
      <c r="K12" s="10"/>
    </row>
    <row r="13" spans="2:11" ht="34.5" customHeight="1">
      <c r="B13" s="96"/>
      <c r="C13" s="88"/>
      <c r="D13" s="10"/>
      <c r="E13" s="93" t="s">
        <v>134</v>
      </c>
      <c r="F13" s="88"/>
      <c r="G13" s="10"/>
      <c r="H13" s="93" t="s">
        <v>323</v>
      </c>
      <c r="I13" s="88"/>
      <c r="J13" s="10"/>
      <c r="K13" s="10"/>
    </row>
    <row r="14" spans="2:11" ht="34.5" customHeight="1">
      <c r="B14" s="96"/>
      <c r="C14" s="88"/>
      <c r="D14" s="10"/>
      <c r="E14" s="93" t="s">
        <v>135</v>
      </c>
      <c r="F14" s="88"/>
      <c r="G14" s="10"/>
      <c r="H14" s="93" t="s">
        <v>324</v>
      </c>
      <c r="I14" s="88"/>
      <c r="J14" s="10"/>
      <c r="K14" s="10"/>
    </row>
    <row r="15" spans="2:11" ht="34.5" customHeight="1">
      <c r="B15" s="96"/>
      <c r="C15" s="88"/>
      <c r="D15" s="10"/>
      <c r="E15" s="93" t="s">
        <v>136</v>
      </c>
      <c r="F15" s="88"/>
      <c r="G15" s="10"/>
      <c r="H15" s="93" t="s">
        <v>325</v>
      </c>
      <c r="I15" s="88"/>
      <c r="J15" s="10"/>
      <c r="K15" s="10"/>
    </row>
    <row r="16" spans="2:11" ht="34.5" customHeight="1">
      <c r="B16" s="96"/>
      <c r="C16" s="88"/>
      <c r="D16" s="10"/>
      <c r="E16" s="93" t="s">
        <v>137</v>
      </c>
      <c r="F16" s="88"/>
      <c r="G16" s="10"/>
      <c r="H16" s="93" t="s">
        <v>326</v>
      </c>
      <c r="I16" s="88"/>
      <c r="J16" s="10"/>
      <c r="K16" s="10"/>
    </row>
    <row r="17" spans="2:11" ht="34.5" customHeight="1">
      <c r="B17" s="96"/>
      <c r="C17" s="88"/>
      <c r="D17" s="10"/>
      <c r="E17" s="93" t="s">
        <v>138</v>
      </c>
      <c r="F17" s="88"/>
      <c r="G17" s="10"/>
      <c r="H17" s="93" t="s">
        <v>327</v>
      </c>
      <c r="I17" s="88"/>
      <c r="J17" s="10"/>
      <c r="K17" s="10"/>
    </row>
    <row r="18" spans="2:11" ht="34.5" customHeight="1">
      <c r="B18" s="96"/>
      <c r="C18" s="88"/>
      <c r="D18" s="10"/>
      <c r="E18" s="93" t="s">
        <v>139</v>
      </c>
      <c r="F18" s="88"/>
      <c r="G18" s="10"/>
      <c r="H18" s="93" t="s">
        <v>328</v>
      </c>
      <c r="I18" s="88"/>
      <c r="J18" s="10"/>
      <c r="K18" s="10"/>
    </row>
    <row r="19" spans="2:11" ht="34.5" customHeight="1">
      <c r="B19" s="96"/>
      <c r="C19" s="88"/>
      <c r="D19" s="10"/>
      <c r="E19" s="94" t="s">
        <v>140</v>
      </c>
      <c r="F19" s="89"/>
      <c r="G19" s="10"/>
      <c r="H19" s="94" t="s">
        <v>329</v>
      </c>
      <c r="I19" s="89"/>
      <c r="J19" s="10"/>
      <c r="K19" s="10"/>
    </row>
    <row r="20" spans="2:11" ht="34.5" customHeight="1">
      <c r="B20" s="96"/>
      <c r="C20" s="88"/>
      <c r="D20" s="10"/>
      <c r="E20" s="77"/>
      <c r="F20" s="78"/>
      <c r="G20" s="10"/>
      <c r="H20" s="94" t="s">
        <v>330</v>
      </c>
      <c r="I20" s="89"/>
      <c r="J20" s="10"/>
      <c r="K20" s="10"/>
    </row>
    <row r="21" spans="2:11" ht="34.5" customHeight="1">
      <c r="B21" s="96"/>
      <c r="C21" s="88"/>
      <c r="D21" s="10"/>
      <c r="E21" s="77"/>
      <c r="F21" s="78"/>
      <c r="G21" s="10"/>
      <c r="H21" s="94" t="s">
        <v>331</v>
      </c>
      <c r="I21" s="89"/>
      <c r="J21" s="10"/>
      <c r="K21" s="10"/>
    </row>
    <row r="22" spans="2:11" ht="34.5" customHeight="1">
      <c r="B22" s="96"/>
      <c r="C22" s="88"/>
      <c r="D22" s="10"/>
      <c r="E22" s="77"/>
      <c r="F22" s="78"/>
      <c r="G22" s="10"/>
      <c r="H22" s="94" t="s">
        <v>332</v>
      </c>
      <c r="I22" s="89"/>
      <c r="J22" s="10"/>
      <c r="K22" s="10"/>
    </row>
    <row r="23" spans="2:11" ht="34.5" customHeight="1">
      <c r="B23" s="96"/>
      <c r="C23" s="88"/>
      <c r="D23" s="10"/>
      <c r="E23" s="77"/>
      <c r="F23" s="78"/>
      <c r="G23" s="10"/>
      <c r="H23" s="94" t="s">
        <v>333</v>
      </c>
      <c r="I23" s="89"/>
      <c r="J23" s="10"/>
      <c r="K23" s="10"/>
    </row>
    <row r="24" spans="2:11" ht="34.5" customHeight="1">
      <c r="B24" s="96"/>
      <c r="C24" s="88"/>
      <c r="D24" s="10"/>
      <c r="E24" s="77"/>
      <c r="F24" s="78"/>
      <c r="G24" s="10"/>
      <c r="H24" s="94" t="s">
        <v>334</v>
      </c>
      <c r="I24" s="89"/>
      <c r="J24" s="10"/>
      <c r="K24" s="10"/>
    </row>
    <row r="25" spans="2:11" ht="34.5" customHeight="1">
      <c r="B25" s="96"/>
      <c r="C25" s="88"/>
      <c r="D25" s="10"/>
      <c r="E25" s="77"/>
      <c r="F25" s="78"/>
      <c r="G25" s="10"/>
      <c r="H25" s="94" t="s">
        <v>335</v>
      </c>
      <c r="I25" s="89"/>
      <c r="J25" s="10"/>
      <c r="K25" s="10"/>
    </row>
    <row r="26" spans="2:11" ht="34.5" customHeight="1">
      <c r="B26" s="96"/>
      <c r="C26" s="88"/>
      <c r="D26" s="10"/>
      <c r="E26" s="77"/>
      <c r="F26" s="78"/>
      <c r="G26" s="10"/>
      <c r="H26" s="94" t="s">
        <v>336</v>
      </c>
      <c r="I26" s="89"/>
      <c r="J26" s="10"/>
      <c r="K26" s="10"/>
    </row>
    <row r="27" spans="2:11" ht="34.5" customHeight="1">
      <c r="B27" s="96"/>
      <c r="C27" s="88"/>
      <c r="D27" s="10"/>
      <c r="E27" s="77"/>
      <c r="F27" s="78"/>
      <c r="G27" s="10"/>
      <c r="H27" s="94" t="s">
        <v>343</v>
      </c>
      <c r="I27" s="89"/>
      <c r="J27" s="10"/>
      <c r="K27" s="10"/>
    </row>
    <row r="28" spans="2:11" ht="34.5" customHeight="1">
      <c r="B28" s="96"/>
      <c r="C28" s="88"/>
      <c r="D28" s="10"/>
      <c r="E28" s="77"/>
      <c r="F28" s="78"/>
      <c r="G28" s="10"/>
      <c r="H28" s="94" t="s">
        <v>337</v>
      </c>
      <c r="I28" s="89"/>
      <c r="J28" s="10"/>
      <c r="K28" s="10"/>
    </row>
    <row r="29" spans="2:11" ht="34.5" customHeight="1">
      <c r="B29" s="96"/>
      <c r="C29" s="88"/>
      <c r="D29" s="10"/>
      <c r="E29" s="77"/>
      <c r="F29" s="78"/>
      <c r="G29" s="10"/>
      <c r="H29" s="94" t="s">
        <v>338</v>
      </c>
      <c r="I29" s="89"/>
      <c r="J29" s="10"/>
      <c r="K29" s="10"/>
    </row>
    <row r="30" spans="2:11" ht="34.5" customHeight="1">
      <c r="B30" s="96"/>
      <c r="C30" s="88"/>
      <c r="D30" s="10"/>
      <c r="E30" s="77"/>
      <c r="F30" s="78"/>
      <c r="G30" s="10"/>
      <c r="H30" s="94"/>
      <c r="I30" s="78"/>
      <c r="J30" s="10"/>
      <c r="K30" s="10"/>
    </row>
    <row r="31" spans="2:11" ht="34.5" customHeight="1">
      <c r="B31" s="96"/>
      <c r="C31" s="88"/>
      <c r="D31" s="10"/>
      <c r="E31" s="77"/>
      <c r="F31" s="78"/>
      <c r="G31" s="10"/>
      <c r="H31" s="94"/>
      <c r="I31" s="78"/>
      <c r="J31" s="10"/>
      <c r="K31" s="10"/>
    </row>
    <row r="32" spans="2:11" ht="34.5" customHeight="1">
      <c r="B32" s="96"/>
      <c r="C32" s="88"/>
      <c r="D32" s="10"/>
      <c r="E32" s="77"/>
      <c r="F32" s="78"/>
      <c r="G32" s="10"/>
      <c r="H32" s="94"/>
      <c r="I32" s="78"/>
      <c r="J32" s="10"/>
      <c r="K32" s="10"/>
    </row>
    <row r="33" spans="2:11" ht="34.5" customHeight="1">
      <c r="B33" s="96"/>
      <c r="C33" s="88"/>
      <c r="D33" s="10"/>
      <c r="E33" s="77"/>
      <c r="F33" s="78"/>
      <c r="G33" s="10"/>
      <c r="H33" s="94"/>
      <c r="I33" s="78"/>
      <c r="J33" s="10"/>
      <c r="K33" s="10"/>
    </row>
    <row r="34" spans="2:11" ht="34.5" customHeight="1">
      <c r="B34" s="96"/>
      <c r="C34" s="88"/>
      <c r="D34" s="10"/>
      <c r="E34" s="77"/>
      <c r="F34" s="78"/>
      <c r="G34" s="10"/>
      <c r="H34" s="94"/>
      <c r="I34" s="78"/>
      <c r="J34" s="10"/>
      <c r="K34" s="10"/>
    </row>
    <row r="35" spans="2:11" ht="34.5" customHeight="1">
      <c r="B35" s="96"/>
      <c r="C35" s="88"/>
      <c r="D35" s="10"/>
      <c r="E35" s="77"/>
      <c r="F35" s="78"/>
      <c r="G35" s="10"/>
      <c r="H35" s="94"/>
      <c r="I35" s="78"/>
      <c r="J35" s="10"/>
      <c r="K35" s="10"/>
    </row>
    <row r="36" spans="2:11" ht="34.5" customHeight="1">
      <c r="B36" s="96"/>
      <c r="C36" s="88"/>
      <c r="D36" s="10"/>
      <c r="E36" s="77"/>
      <c r="F36" s="78"/>
      <c r="G36" s="10"/>
      <c r="H36" s="94"/>
      <c r="I36" s="78"/>
      <c r="J36" s="10"/>
      <c r="K36" s="10"/>
    </row>
    <row r="37" spans="2:11" ht="34.5" customHeight="1">
      <c r="B37" s="96"/>
      <c r="C37" s="88"/>
      <c r="D37" s="10"/>
      <c r="E37" s="77"/>
      <c r="F37" s="78"/>
      <c r="G37" s="10"/>
      <c r="H37" s="94"/>
      <c r="I37" s="78"/>
      <c r="J37" s="10"/>
      <c r="K37" s="10"/>
    </row>
    <row r="38" spans="2:11" ht="34.5" customHeight="1">
      <c r="B38" s="96"/>
      <c r="C38" s="88"/>
      <c r="D38" s="10"/>
      <c r="E38" s="77"/>
      <c r="F38" s="78"/>
      <c r="G38" s="10"/>
      <c r="H38" s="94"/>
      <c r="I38" s="78"/>
      <c r="J38" s="10"/>
      <c r="K38" s="10"/>
    </row>
    <row r="39" spans="2:11" ht="34.5" customHeight="1">
      <c r="B39" s="96"/>
      <c r="C39" s="88"/>
      <c r="D39" s="10"/>
      <c r="E39" s="77"/>
      <c r="F39" s="78"/>
      <c r="G39" s="10"/>
      <c r="H39" s="94"/>
      <c r="I39" s="78"/>
      <c r="J39" s="10"/>
      <c r="K39" s="10"/>
    </row>
    <row r="40" spans="2:11" ht="34.5" customHeight="1">
      <c r="B40" s="98"/>
      <c r="C40" s="88"/>
      <c r="D40" s="10"/>
      <c r="E40" s="77"/>
      <c r="F40" s="78"/>
      <c r="G40" s="10"/>
      <c r="H40" s="94"/>
      <c r="I40" s="78"/>
      <c r="J40" s="10"/>
      <c r="K40" s="10"/>
    </row>
    <row r="41" spans="2:11" ht="34.5" customHeight="1" thickBot="1">
      <c r="B41" s="99"/>
      <c r="C41" s="227"/>
      <c r="D41" s="10"/>
      <c r="E41" s="79"/>
      <c r="F41" s="229"/>
      <c r="G41" s="10"/>
      <c r="H41" s="79"/>
      <c r="I41" s="229"/>
      <c r="J41" s="10"/>
      <c r="K41" s="10"/>
    </row>
    <row r="42" spans="2:11" ht="21" customHeight="1">
      <c r="B42" s="80"/>
      <c r="C42" s="10"/>
      <c r="D42" s="10"/>
      <c r="E42" s="10"/>
      <c r="F42" s="10"/>
      <c r="G42" s="10"/>
      <c r="H42" s="10"/>
      <c r="I42" s="10"/>
      <c r="J42" s="10"/>
      <c r="K42" s="10"/>
    </row>
    <row r="43" spans="2:11" hidden="1">
      <c r="B43" s="255"/>
      <c r="C43" s="255"/>
      <c r="D43" s="255"/>
      <c r="E43" s="255"/>
      <c r="F43" s="255"/>
      <c r="G43" s="10"/>
      <c r="H43" s="10"/>
      <c r="I43" s="10"/>
      <c r="J43" s="10"/>
      <c r="K43" s="10"/>
    </row>
    <row r="44" spans="2:11" hidden="1">
      <c r="B44" s="255"/>
      <c r="C44" s="255"/>
      <c r="D44" s="255"/>
      <c r="E44" s="255"/>
      <c r="F44" s="255"/>
      <c r="G44" s="10"/>
      <c r="H44" s="10"/>
      <c r="I44" s="10"/>
      <c r="J44" s="10"/>
      <c r="K44" s="10"/>
    </row>
    <row r="45" spans="2:11" hidden="1">
      <c r="B45" s="10"/>
      <c r="C45" s="10"/>
      <c r="D45" s="10"/>
      <c r="E45" s="81"/>
      <c r="F45" s="10"/>
      <c r="G45" s="10"/>
      <c r="H45" s="81"/>
      <c r="I45" s="10"/>
      <c r="J45" s="10"/>
      <c r="K45" s="10"/>
    </row>
    <row r="46" spans="2:11" hidden="1">
      <c r="B46" s="10"/>
      <c r="C46" s="10"/>
      <c r="D46" s="10"/>
      <c r="E46" s="81"/>
      <c r="F46" s="10"/>
      <c r="G46" s="10"/>
      <c r="H46" s="81"/>
      <c r="I46" s="10"/>
      <c r="J46" s="10"/>
      <c r="K46" s="10"/>
    </row>
    <row r="47" spans="2:11" hidden="1">
      <c r="B47" s="10"/>
      <c r="C47" s="10"/>
      <c r="D47" s="10"/>
      <c r="E47" s="81"/>
      <c r="F47" s="10"/>
      <c r="G47" s="10"/>
      <c r="H47" s="81"/>
      <c r="I47" s="10"/>
      <c r="J47" s="10"/>
      <c r="K47" s="10"/>
    </row>
    <row r="48" spans="2:11" hidden="1">
      <c r="B48" s="10"/>
      <c r="C48" s="10"/>
      <c r="D48" s="10"/>
      <c r="E48" s="81"/>
      <c r="F48" s="10"/>
      <c r="G48" s="10"/>
      <c r="H48" s="81"/>
      <c r="I48" s="10"/>
      <c r="J48" s="10"/>
      <c r="K48" s="10"/>
    </row>
    <row r="49" spans="2:11" hidden="1">
      <c r="B49" s="10"/>
      <c r="C49" s="10"/>
      <c r="D49" s="10"/>
      <c r="E49" s="81"/>
      <c r="F49" s="10"/>
      <c r="G49" s="10"/>
      <c r="H49" s="81"/>
      <c r="I49" s="10"/>
      <c r="J49" s="10"/>
      <c r="K49" s="10"/>
    </row>
    <row r="50" spans="2:11" hidden="1">
      <c r="B50" s="10"/>
      <c r="C50" s="10"/>
      <c r="D50" s="10"/>
      <c r="E50" s="81"/>
      <c r="F50" s="10"/>
      <c r="G50" s="10"/>
      <c r="H50" s="81"/>
      <c r="I50" s="10"/>
      <c r="J50" s="10"/>
      <c r="K50" s="10"/>
    </row>
    <row r="51" spans="2:11" hidden="1">
      <c r="B51" s="10"/>
      <c r="C51" s="10"/>
      <c r="D51" s="10"/>
      <c r="E51" s="81"/>
      <c r="F51" s="10"/>
      <c r="G51" s="10"/>
      <c r="H51" s="81"/>
      <c r="I51" s="10"/>
      <c r="J51" s="10"/>
      <c r="K51" s="10"/>
    </row>
    <row r="52" spans="2:11" hidden="1">
      <c r="B52" s="10"/>
      <c r="C52" s="10"/>
      <c r="D52" s="10"/>
      <c r="E52" s="81"/>
      <c r="F52" s="10"/>
      <c r="G52" s="10"/>
      <c r="H52" s="81"/>
      <c r="I52" s="10"/>
      <c r="J52" s="10"/>
      <c r="K52" s="10"/>
    </row>
    <row r="53" spans="2:11" hidden="1">
      <c r="B53" s="10"/>
      <c r="C53" s="10"/>
      <c r="D53" s="10"/>
      <c r="E53" s="81"/>
      <c r="F53" s="10"/>
      <c r="G53" s="10"/>
      <c r="H53" s="81"/>
      <c r="I53" s="10"/>
      <c r="J53" s="10"/>
      <c r="K53" s="10"/>
    </row>
    <row r="54" spans="2:11" hidden="1">
      <c r="B54" s="10"/>
      <c r="C54" s="10"/>
      <c r="D54" s="10"/>
      <c r="E54" s="81"/>
      <c r="F54" s="10"/>
      <c r="G54" s="10"/>
      <c r="H54" s="81"/>
      <c r="I54" s="10"/>
      <c r="J54" s="10"/>
      <c r="K54" s="10"/>
    </row>
    <row r="55" spans="2:11" hidden="1">
      <c r="E55" s="81"/>
      <c r="H55" s="81"/>
    </row>
    <row r="56" spans="2:11" hidden="1">
      <c r="E56" s="81"/>
      <c r="H56" s="81"/>
    </row>
  </sheetData>
  <sheetProtection algorithmName="SHA-512" hashValue="xNntL5cu3U2hmHryeaU0nsrZiTR5HiZeuAV884ODkupcgPXRCsFhc8xC35Ck/pmK1C+deJaP4pm1rrZLUGlUkw==" saltValue="5s/ihrOUv73b4Zu8On4Xxw==" spinCount="100000" sheet="1" objects="1" scenarios="1"/>
  <mergeCells count="6">
    <mergeCell ref="H3:I3"/>
    <mergeCell ref="E3:F3"/>
    <mergeCell ref="B3:C3"/>
    <mergeCell ref="B1:F1"/>
    <mergeCell ref="B43:F44"/>
    <mergeCell ref="B4:C4"/>
  </mergeCells>
  <dataValidations count="1">
    <dataValidation type="whole" allowBlank="1" showInputMessage="1" showErrorMessage="1" sqref="I6:I29 F6:F19 C6:C41" xr:uid="{486BB314-8139-42D7-95D7-12239D4CD2FA}">
      <formula1>0</formula1>
      <formula2>100000000</formula2>
    </dataValidation>
  </dataValidations>
  <hyperlinks>
    <hyperlink ref="B4" r:id="rId1" display="https://www.hertfordshire.gov.uk/about-the-council/how-the-council-works/partnerships/childrens-cross-regional-arrangements-group/childrens-cross-regional-arrangements-group-ccrag.aspx" xr:uid="{200FE33E-A7C3-4919-9E6F-D2385D9863CE}"/>
    <hyperlink ref="B4:C4" r:id="rId2" location="S5_faqcontent" display="Visit the CCRAG website for a list of current CCRAG Local Authority partners" xr:uid="{BB723873-857C-4217-87B5-6F69F925B129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J51"/>
  <sheetViews>
    <sheetView showGridLines="0" showRowColHeaders="0" zoomScaleNormal="100" zoomScaleSheetLayoutView="100" workbookViewId="0">
      <selection activeCell="G12" sqref="G12:I17"/>
    </sheetView>
  </sheetViews>
  <sheetFormatPr defaultColWidth="0" defaultRowHeight="14.5" zeroHeight="1"/>
  <cols>
    <col min="1" max="1" width="1.453125" style="10" customWidth="1"/>
    <col min="2" max="2" width="37" style="10" customWidth="1"/>
    <col min="3" max="3" width="15.7265625" style="10" customWidth="1"/>
    <col min="4" max="4" width="14" style="10" bestFit="1" customWidth="1"/>
    <col min="5" max="5" width="13.26953125" style="10" customWidth="1"/>
    <col min="6" max="6" width="1.7265625" style="10" customWidth="1"/>
    <col min="7" max="7" width="32.1796875" style="10" customWidth="1"/>
    <col min="8" max="8" width="19.26953125" style="10" customWidth="1"/>
    <col min="9" max="9" width="29.453125" style="10" customWidth="1"/>
    <col min="10" max="10" width="1.453125" style="10" customWidth="1"/>
    <col min="11" max="16384" width="9.1796875" style="10" hidden="1"/>
  </cols>
  <sheetData>
    <row r="1" spans="2:10" ht="29.25" customHeight="1" thickBot="1"/>
    <row r="2" spans="2:10" ht="29" thickBot="1">
      <c r="B2" s="76" t="s">
        <v>35</v>
      </c>
      <c r="C2" s="76"/>
      <c r="D2" s="76"/>
      <c r="E2" s="76"/>
      <c r="F2" s="76"/>
      <c r="G2" s="83" t="s">
        <v>268</v>
      </c>
      <c r="H2" s="91" t="s">
        <v>157</v>
      </c>
    </row>
    <row r="3" spans="2:10" ht="29.25" customHeight="1">
      <c r="B3" s="76"/>
      <c r="C3" s="76"/>
      <c r="D3" s="76"/>
      <c r="E3" s="76"/>
      <c r="F3" s="76"/>
      <c r="G3" s="83"/>
      <c r="H3" s="83"/>
    </row>
    <row r="4" spans="2:10" ht="8.25" customHeight="1" thickBot="1">
      <c r="B4" s="121"/>
      <c r="C4" s="122"/>
    </row>
    <row r="5" spans="2:10" ht="27.65" customHeight="1" thickBot="1">
      <c r="B5" s="291" t="s">
        <v>95</v>
      </c>
      <c r="C5" s="292"/>
      <c r="D5" s="292"/>
      <c r="E5" s="292"/>
      <c r="F5" s="292"/>
      <c r="G5" s="292"/>
      <c r="H5" s="292"/>
      <c r="I5" s="293"/>
    </row>
    <row r="6" spans="2:10" ht="37.5" customHeight="1">
      <c r="B6" s="243" t="s">
        <v>277</v>
      </c>
      <c r="C6" s="304"/>
      <c r="D6" s="305"/>
      <c r="E6" s="306"/>
      <c r="F6" s="70"/>
      <c r="G6" s="296" t="s">
        <v>96</v>
      </c>
      <c r="H6" s="297"/>
      <c r="I6" s="298"/>
      <c r="J6" s="84"/>
    </row>
    <row r="7" spans="2:10" ht="28.15" customHeight="1" thickBot="1">
      <c r="B7" s="6" t="s">
        <v>341</v>
      </c>
      <c r="C7" s="317"/>
      <c r="D7" s="318"/>
      <c r="E7" s="319"/>
      <c r="F7" s="70"/>
      <c r="G7" s="315" t="s">
        <v>33</v>
      </c>
      <c r="H7" s="316"/>
      <c r="I7" s="102"/>
    </row>
    <row r="8" spans="2:10" ht="28.15" customHeight="1" thickBot="1">
      <c r="B8" s="257" t="str">
        <f>IFERROR(INDEX(Lookups!$H:$H,MATCH($C$7,Lookups!$G:$G,0)),"")</f>
        <v/>
      </c>
      <c r="C8" s="258"/>
      <c r="D8" s="258"/>
      <c r="E8" s="259"/>
      <c r="G8" s="313" t="s">
        <v>32</v>
      </c>
      <c r="H8" s="314"/>
      <c r="I8" s="103"/>
    </row>
    <row r="9" spans="2:10" ht="30" customHeight="1">
      <c r="B9" s="243" t="s">
        <v>365</v>
      </c>
      <c r="C9" s="304"/>
      <c r="D9" s="305"/>
      <c r="E9" s="306"/>
      <c r="G9" s="313" t="s">
        <v>34</v>
      </c>
      <c r="H9" s="314"/>
      <c r="I9" s="103"/>
    </row>
    <row r="10" spans="2:10" ht="30" customHeight="1">
      <c r="B10" s="1" t="s">
        <v>366</v>
      </c>
      <c r="C10" s="260"/>
      <c r="D10" s="261"/>
      <c r="E10" s="262"/>
      <c r="G10" s="313" t="s">
        <v>245</v>
      </c>
      <c r="H10" s="314"/>
      <c r="I10" s="103"/>
    </row>
    <row r="11" spans="2:10" ht="30" customHeight="1" thickBot="1">
      <c r="B11" s="1" t="s">
        <v>367</v>
      </c>
      <c r="C11" s="260"/>
      <c r="D11" s="261"/>
      <c r="E11" s="262"/>
      <c r="G11" s="299" t="s">
        <v>38</v>
      </c>
      <c r="H11" s="300"/>
      <c r="I11" s="244"/>
    </row>
    <row r="12" spans="2:10" ht="28.15" customHeight="1">
      <c r="B12" s="1" t="s">
        <v>276</v>
      </c>
      <c r="C12" s="307"/>
      <c r="D12" s="308"/>
      <c r="E12" s="309"/>
      <c r="G12" s="263"/>
      <c r="H12" s="264"/>
      <c r="I12" s="265"/>
    </row>
    <row r="13" spans="2:10" ht="28.15" customHeight="1">
      <c r="B13" s="2" t="s">
        <v>37</v>
      </c>
      <c r="C13" s="310"/>
      <c r="D13" s="311"/>
      <c r="E13" s="312"/>
      <c r="G13" s="266"/>
      <c r="H13" s="267"/>
      <c r="I13" s="268"/>
    </row>
    <row r="14" spans="2:10" ht="28.15" customHeight="1">
      <c r="B14" s="2" t="s">
        <v>4</v>
      </c>
      <c r="C14" s="310"/>
      <c r="D14" s="311"/>
      <c r="E14" s="312"/>
      <c r="G14" s="266"/>
      <c r="H14" s="267"/>
      <c r="I14" s="268"/>
    </row>
    <row r="15" spans="2:10" ht="28.15" customHeight="1">
      <c r="B15" s="2" t="s">
        <v>5</v>
      </c>
      <c r="C15" s="310"/>
      <c r="D15" s="311"/>
      <c r="E15" s="312"/>
      <c r="G15" s="266"/>
      <c r="H15" s="267"/>
      <c r="I15" s="268"/>
    </row>
    <row r="16" spans="2:10" ht="28.15" customHeight="1">
      <c r="B16" s="3" t="s">
        <v>2</v>
      </c>
      <c r="C16" s="301"/>
      <c r="D16" s="302"/>
      <c r="E16" s="303"/>
      <c r="G16" s="266"/>
      <c r="H16" s="267"/>
      <c r="I16" s="268"/>
    </row>
    <row r="17" spans="1:9" ht="28.15" customHeight="1" thickBot="1">
      <c r="B17" s="4" t="s">
        <v>40</v>
      </c>
      <c r="C17" s="278"/>
      <c r="D17" s="279"/>
      <c r="E17" s="280"/>
      <c r="G17" s="269"/>
      <c r="H17" s="270"/>
      <c r="I17" s="271"/>
    </row>
    <row r="18" spans="1:9" ht="11.25" customHeight="1" thickBot="1"/>
    <row r="19" spans="1:9" ht="27.65" customHeight="1" thickBot="1">
      <c r="B19" s="291" t="s">
        <v>94</v>
      </c>
      <c r="C19" s="292"/>
      <c r="D19" s="292"/>
      <c r="E19" s="292"/>
      <c r="F19" s="292"/>
      <c r="G19" s="292"/>
      <c r="H19" s="292"/>
      <c r="I19" s="293"/>
    </row>
    <row r="20" spans="1:9" ht="63.75" customHeight="1" thickBot="1">
      <c r="A20" s="71"/>
      <c r="B20" s="5" t="s">
        <v>123</v>
      </c>
      <c r="C20" s="110" t="str" cm="1">
        <f t="array" ref="C20">INDEX(Lookups!$A:$A,MATCH($H$2,Lookups!$A:$A,0)-3)</f>
        <v>2020/21</v>
      </c>
      <c r="D20" s="111" t="str" cm="1">
        <f t="array" ref="D20">INDEX(Lookups!$A:$A,MATCH($H$2,Lookups!$A:$A,0)-2)</f>
        <v>2021/22</v>
      </c>
      <c r="E20" s="283" t="str" cm="1">
        <f t="array" ref="E20">INDEX(Lookups!$A:$A,MATCH($H$2,Lookups!$A:$A,0)-1)</f>
        <v>2022/23</v>
      </c>
      <c r="F20" s="283"/>
      <c r="G20" s="111" t="s">
        <v>42</v>
      </c>
      <c r="H20" s="112" t="str">
        <f>"Proposed Percentage Increase: 
"&amp;$H$2</f>
        <v>Proposed Percentage Increase: 
2023/24</v>
      </c>
      <c r="I20" s="113" t="s">
        <v>93</v>
      </c>
    </row>
    <row r="21" spans="1:9" ht="30.65" customHeight="1" thickBot="1">
      <c r="A21" s="71"/>
      <c r="B21" s="5" t="s">
        <v>124</v>
      </c>
      <c r="C21" s="114"/>
      <c r="D21" s="115"/>
      <c r="E21" s="284"/>
      <c r="F21" s="284"/>
      <c r="G21" s="116">
        <f>C21+D21+E21</f>
        <v>0</v>
      </c>
      <c r="H21" s="115"/>
      <c r="I21" s="117"/>
    </row>
    <row r="22" spans="1:9" ht="30.65" customHeight="1" thickBot="1">
      <c r="A22" s="71"/>
      <c r="B22" s="6" t="s">
        <v>125</v>
      </c>
      <c r="C22" s="114"/>
      <c r="D22" s="115"/>
      <c r="E22" s="284"/>
      <c r="F22" s="284"/>
      <c r="G22" s="118">
        <f>C22+D22+E22</f>
        <v>0</v>
      </c>
      <c r="H22" s="115"/>
      <c r="I22" s="117"/>
    </row>
    <row r="23" spans="1:9" ht="30.65" customHeight="1" thickBot="1">
      <c r="A23" s="71"/>
      <c r="B23" s="281" t="str" cm="1">
        <f t="array" ref="B23">"Should this fee increase be agreed, do you anticipate another fee uplift request in "&amp;INDEX(Lookups!$A:$A,MATCH($H$2,Lookups!$A:$A,0)+1)&amp;"?"</f>
        <v>Should this fee increase be agreed, do you anticipate another fee uplift request in 2024/25?</v>
      </c>
      <c r="C23" s="282"/>
      <c r="D23" s="282"/>
      <c r="E23" s="282"/>
      <c r="F23" s="282"/>
      <c r="G23" s="282"/>
      <c r="H23" s="294"/>
      <c r="I23" s="295"/>
    </row>
    <row r="24" spans="1:9" ht="11.25" customHeight="1" thickBot="1"/>
    <row r="25" spans="1:9" ht="27.65" customHeight="1" thickBot="1">
      <c r="B25" s="291" t="s">
        <v>141</v>
      </c>
      <c r="C25" s="292"/>
      <c r="D25" s="292"/>
      <c r="E25" s="292"/>
      <c r="F25" s="292"/>
      <c r="G25" s="292"/>
      <c r="H25" s="292"/>
      <c r="I25" s="293"/>
    </row>
    <row r="26" spans="1:9" ht="47.25" customHeight="1">
      <c r="B26" s="272" t="s">
        <v>246</v>
      </c>
      <c r="C26" s="273"/>
      <c r="D26" s="273"/>
      <c r="E26" s="274"/>
      <c r="F26" s="285"/>
      <c r="G26" s="286"/>
      <c r="H26" s="286"/>
      <c r="I26" s="287"/>
    </row>
    <row r="27" spans="1:9" ht="63.75" customHeight="1" thickBot="1">
      <c r="B27" s="275" t="s">
        <v>142</v>
      </c>
      <c r="C27" s="276"/>
      <c r="D27" s="276"/>
      <c r="E27" s="277"/>
      <c r="F27" s="288"/>
      <c r="G27" s="289"/>
      <c r="H27" s="289"/>
      <c r="I27" s="290"/>
    </row>
    <row r="28" spans="1:9" ht="10.9" customHeight="1" thickBot="1"/>
    <row r="29" spans="1:9" ht="27.65" customHeight="1" thickBot="1">
      <c r="B29" s="291" t="s">
        <v>119</v>
      </c>
      <c r="C29" s="292"/>
      <c r="D29" s="292"/>
      <c r="E29" s="292"/>
      <c r="F29" s="292"/>
      <c r="G29" s="292"/>
      <c r="H29" s="292"/>
      <c r="I29" s="293"/>
    </row>
    <row r="30" spans="1:9" ht="63.75" customHeight="1">
      <c r="B30" s="272" t="s">
        <v>247</v>
      </c>
      <c r="C30" s="323"/>
      <c r="D30" s="323"/>
      <c r="E30" s="324"/>
      <c r="F30" s="285"/>
      <c r="G30" s="286"/>
      <c r="H30" s="286"/>
      <c r="I30" s="287"/>
    </row>
    <row r="31" spans="1:9" ht="63.75" customHeight="1" thickBot="1">
      <c r="B31" s="275" t="s">
        <v>122</v>
      </c>
      <c r="C31" s="276"/>
      <c r="D31" s="276"/>
      <c r="E31" s="277"/>
      <c r="F31" s="288"/>
      <c r="G31" s="289"/>
      <c r="H31" s="289"/>
      <c r="I31" s="290"/>
    </row>
    <row r="32" spans="1:9" ht="10.9" customHeight="1" thickBot="1"/>
    <row r="33" spans="2:9" ht="25.5" customHeight="1" thickBot="1">
      <c r="B33" s="291" t="s">
        <v>342</v>
      </c>
      <c r="C33" s="292"/>
      <c r="D33" s="292"/>
      <c r="E33" s="292"/>
      <c r="F33" s="292"/>
      <c r="G33" s="292"/>
      <c r="H33" s="292"/>
      <c r="I33" s="293"/>
    </row>
    <row r="34" spans="2:9" ht="84" customHeight="1" thickBot="1">
      <c r="B34" s="325"/>
      <c r="C34" s="326"/>
      <c r="D34" s="326"/>
      <c r="E34" s="326"/>
      <c r="F34" s="326"/>
      <c r="G34" s="326"/>
      <c r="H34" s="326"/>
      <c r="I34" s="327"/>
    </row>
    <row r="35" spans="2:9" ht="10.9" customHeight="1" thickBot="1"/>
    <row r="36" spans="2:9" ht="25.9" customHeight="1" thickBot="1">
      <c r="B36" s="291" t="s">
        <v>120</v>
      </c>
      <c r="C36" s="292"/>
      <c r="D36" s="292"/>
      <c r="E36" s="292"/>
      <c r="F36" s="292"/>
      <c r="G36" s="292"/>
      <c r="H36" s="292"/>
      <c r="I36" s="293"/>
    </row>
    <row r="37" spans="2:9" ht="84" customHeight="1" thickBot="1">
      <c r="B37" s="325"/>
      <c r="C37" s="326"/>
      <c r="D37" s="326"/>
      <c r="E37" s="326"/>
      <c r="F37" s="326"/>
      <c r="G37" s="326"/>
      <c r="H37" s="326"/>
      <c r="I37" s="327"/>
    </row>
    <row r="38" spans="2:9" ht="10.9" customHeight="1" thickBot="1">
      <c r="B38" s="72"/>
      <c r="C38" s="72"/>
      <c r="D38" s="72"/>
      <c r="E38" s="72"/>
      <c r="F38" s="72"/>
      <c r="G38" s="72"/>
      <c r="H38" s="73"/>
      <c r="I38" s="73"/>
    </row>
    <row r="39" spans="2:9" ht="28.15" customHeight="1" thickBot="1">
      <c r="B39" s="291" t="s">
        <v>121</v>
      </c>
      <c r="C39" s="292"/>
      <c r="D39" s="292"/>
      <c r="E39" s="292"/>
      <c r="F39" s="292"/>
      <c r="G39" s="292"/>
      <c r="H39" s="292"/>
      <c r="I39" s="293"/>
    </row>
    <row r="40" spans="2:9" ht="84" customHeight="1" thickBot="1">
      <c r="B40" s="325"/>
      <c r="C40" s="326"/>
      <c r="D40" s="326"/>
      <c r="E40" s="326"/>
      <c r="F40" s="326"/>
      <c r="G40" s="326"/>
      <c r="H40" s="326"/>
      <c r="I40" s="327"/>
    </row>
    <row r="41" spans="2:9" ht="10.9" customHeight="1" thickBot="1">
      <c r="B41" s="74"/>
    </row>
    <row r="42" spans="2:9" ht="27.75" customHeight="1" thickBot="1">
      <c r="B42" s="291" t="s">
        <v>278</v>
      </c>
      <c r="C42" s="292"/>
      <c r="D42" s="292"/>
      <c r="E42" s="292"/>
      <c r="F42" s="292"/>
      <c r="G42" s="292"/>
      <c r="H42" s="292"/>
      <c r="I42" s="293"/>
    </row>
    <row r="43" spans="2:9" ht="84" customHeight="1" thickBot="1">
      <c r="B43" s="325"/>
      <c r="C43" s="326"/>
      <c r="D43" s="326"/>
      <c r="E43" s="326"/>
      <c r="F43" s="326"/>
      <c r="G43" s="326"/>
      <c r="H43" s="326"/>
      <c r="I43" s="327"/>
    </row>
    <row r="44" spans="2:9" ht="10.9" customHeight="1" thickBot="1"/>
    <row r="45" spans="2:9" ht="36" customHeight="1">
      <c r="B45" s="7" t="s">
        <v>1</v>
      </c>
      <c r="C45" s="328"/>
      <c r="D45" s="329"/>
      <c r="E45" s="329"/>
      <c r="F45" s="329"/>
      <c r="G45" s="329"/>
      <c r="H45" s="329"/>
      <c r="I45" s="330"/>
    </row>
    <row r="46" spans="2:9" ht="36" customHeight="1">
      <c r="B46" s="8" t="s">
        <v>97</v>
      </c>
      <c r="C46" s="331"/>
      <c r="D46" s="332"/>
      <c r="E46" s="332"/>
      <c r="F46" s="332"/>
      <c r="G46" s="332"/>
      <c r="H46" s="332"/>
      <c r="I46" s="333"/>
    </row>
    <row r="47" spans="2:9" ht="36" customHeight="1" thickBot="1">
      <c r="B47" s="9" t="s">
        <v>0</v>
      </c>
      <c r="C47" s="320"/>
      <c r="D47" s="321"/>
      <c r="E47" s="321"/>
      <c r="F47" s="321"/>
      <c r="G47" s="321"/>
      <c r="H47" s="321"/>
      <c r="I47" s="322"/>
    </row>
    <row r="48" spans="2:9" ht="15.5">
      <c r="B48" s="75"/>
    </row>
    <row r="49" spans="2:2"/>
    <row r="50" spans="2:2"/>
    <row r="51" spans="2:2" hidden="1">
      <c r="B51" s="36"/>
    </row>
  </sheetData>
  <sheetProtection algorithmName="SHA-512" hashValue="fVC/gywNLzFOAmO4K/Gj+Ai4o2UgZXItv9tPNIrMw5G3N8cyPIGaYrzRlES5oh4aJ0PRRhPt8Bg71wM5zFCiWA==" saltValue="+2y0ghZ3gZaG4u0jOu8IfQ==" spinCount="100000" sheet="1" selectLockedCells="1"/>
  <mergeCells count="47">
    <mergeCell ref="C47:I47"/>
    <mergeCell ref="B29:I29"/>
    <mergeCell ref="B30:E30"/>
    <mergeCell ref="F30:I30"/>
    <mergeCell ref="B31:E31"/>
    <mergeCell ref="F31:I31"/>
    <mergeCell ref="B33:I33"/>
    <mergeCell ref="B34:I34"/>
    <mergeCell ref="B36:I36"/>
    <mergeCell ref="C45:I45"/>
    <mergeCell ref="B43:I43"/>
    <mergeCell ref="B42:I42"/>
    <mergeCell ref="C46:I46"/>
    <mergeCell ref="B37:I37"/>
    <mergeCell ref="B39:I39"/>
    <mergeCell ref="B40:I40"/>
    <mergeCell ref="B5:I5"/>
    <mergeCell ref="G6:I6"/>
    <mergeCell ref="G11:H11"/>
    <mergeCell ref="C16:E16"/>
    <mergeCell ref="C6:E6"/>
    <mergeCell ref="C12:E12"/>
    <mergeCell ref="C13:E13"/>
    <mergeCell ref="C14:E14"/>
    <mergeCell ref="C15:E15"/>
    <mergeCell ref="G10:H10"/>
    <mergeCell ref="G7:H7"/>
    <mergeCell ref="G8:H8"/>
    <mergeCell ref="G9:H9"/>
    <mergeCell ref="C7:E7"/>
    <mergeCell ref="C9:E9"/>
    <mergeCell ref="C10:E10"/>
    <mergeCell ref="B8:E8"/>
    <mergeCell ref="C11:E11"/>
    <mergeCell ref="G12:I17"/>
    <mergeCell ref="B26:E26"/>
    <mergeCell ref="B27:E27"/>
    <mergeCell ref="C17:E17"/>
    <mergeCell ref="B23:G23"/>
    <mergeCell ref="E20:F20"/>
    <mergeCell ref="E21:F21"/>
    <mergeCell ref="E22:F22"/>
    <mergeCell ref="F26:I26"/>
    <mergeCell ref="F27:I27"/>
    <mergeCell ref="B25:I25"/>
    <mergeCell ref="B19:I19"/>
    <mergeCell ref="H23:I23"/>
  </mergeCells>
  <dataValidations count="5">
    <dataValidation showInputMessage="1" showErrorMessage="1" sqref="G21:G22" xr:uid="{00000000-0002-0000-0100-000000000000}"/>
    <dataValidation type="date" allowBlank="1" showInputMessage="1" showErrorMessage="1" sqref="C47:I47 I21:I22" xr:uid="{760EF862-5EB6-423A-A033-5E162342F368}">
      <formula1>25569</formula1>
      <formula2>402133</formula2>
    </dataValidation>
    <dataValidation type="list" allowBlank="1" showInputMessage="1" showErrorMessage="1" sqref="I7:I11" xr:uid="{440BF724-B147-49B7-A3BB-05779695F58A}">
      <formula1>"X"</formula1>
    </dataValidation>
    <dataValidation type="decimal" allowBlank="1" showInputMessage="1" showErrorMessage="1" sqref="C21:F22 H21:H22" xr:uid="{4A0F3406-725C-4112-B301-C296FD49191B}">
      <formula1>-1000000000</formula1>
      <formula2>1000000000</formula2>
    </dataValidation>
    <dataValidation type="whole" allowBlank="1" showInputMessage="1" showErrorMessage="1" sqref="C16:E17" xr:uid="{8DFC50BA-8ABC-4895-B2F8-AB20922887B1}">
      <formula1>0</formula1>
      <formula2>1000000000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&amp;CPage &amp;P</oddFooter>
  </headerFooter>
  <rowBreaks count="3" manualBreakCount="3">
    <brk id="27" max="16383" man="1"/>
    <brk id="40" max="16383" man="1"/>
    <brk id="4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2A7F49B-2801-4C52-AC66-E4AD43C11110}">
          <x14:formula1>
            <xm:f>Lookups!$A$5:$A$82</xm:f>
          </x14:formula1>
          <xm:sqref>H2</xm:sqref>
        </x14:dataValidation>
        <x14:dataValidation type="list" allowBlank="1" showInputMessage="1" showErrorMessage="1" xr:uid="{4E2A285E-1A34-4F41-B478-677BE0D80DD3}">
          <x14:formula1>
            <xm:f>Lookups!$C$2:$C$3</xm:f>
          </x14:formula1>
          <xm:sqref>F26:I26 F30:I30 H23:I23</xm:sqref>
        </x14:dataValidation>
        <x14:dataValidation type="list" allowBlank="1" showInputMessage="1" showErrorMessage="1" xr:uid="{E7C206F4-B201-4169-A67D-21FBAB33D255}">
          <x14:formula1>
            <xm:f>Lookups!$G$2:$G$4</xm:f>
          </x14:formula1>
          <xm:sqref>C7:E7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79998168889431442"/>
  </sheetPr>
  <dimension ref="B1:W76"/>
  <sheetViews>
    <sheetView showGridLines="0" showRowColHeaders="0" zoomScaleNormal="100" workbookViewId="0">
      <selection activeCell="C17" sqref="C17:L20"/>
    </sheetView>
  </sheetViews>
  <sheetFormatPr defaultColWidth="0" defaultRowHeight="14.5" zeroHeight="1"/>
  <cols>
    <col min="1" max="1" width="1.54296875" style="15" customWidth="1"/>
    <col min="2" max="2" width="4.7265625" style="17" customWidth="1"/>
    <col min="3" max="3" width="17.453125" style="15" customWidth="1"/>
    <col min="4" max="4" width="16.7265625" style="15" customWidth="1"/>
    <col min="5" max="5" width="16.26953125" style="15" customWidth="1"/>
    <col min="6" max="6" width="26.54296875" style="15" customWidth="1"/>
    <col min="7" max="7" width="11.26953125" style="15" customWidth="1"/>
    <col min="8" max="8" width="16" style="15" customWidth="1"/>
    <col min="9" max="12" width="15.26953125" style="15" customWidth="1"/>
    <col min="13" max="13" width="1.54296875" style="15" customWidth="1"/>
    <col min="14" max="23" width="8.81640625" style="15" hidden="1" customWidth="1"/>
    <col min="24" max="16384" width="0" style="15" hidden="1"/>
  </cols>
  <sheetData>
    <row r="1" spans="2:12" ht="85.15" customHeight="1">
      <c r="B1" s="354" t="s">
        <v>39</v>
      </c>
      <c r="C1" s="354"/>
      <c r="D1" s="354"/>
      <c r="E1" s="354"/>
      <c r="F1" s="354"/>
      <c r="G1" s="354"/>
      <c r="H1" s="354"/>
      <c r="I1" s="354"/>
      <c r="J1" s="354"/>
    </row>
    <row r="2" spans="2:12" ht="9" customHeight="1">
      <c r="B2" s="16"/>
      <c r="C2" s="16"/>
      <c r="D2" s="16"/>
      <c r="E2" s="16"/>
      <c r="F2" s="16"/>
      <c r="G2" s="16"/>
      <c r="H2" s="16"/>
      <c r="I2" s="16"/>
      <c r="J2" s="16"/>
    </row>
    <row r="3" spans="2:12" ht="40.15" customHeight="1">
      <c r="B3" s="362" t="s">
        <v>149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2:12"/>
    <row r="5" spans="2:12" ht="22.5" customHeight="1">
      <c r="B5" s="363" t="s">
        <v>12</v>
      </c>
      <c r="C5" s="363"/>
      <c r="D5" s="364"/>
      <c r="E5" s="356"/>
      <c r="F5" s="357"/>
      <c r="G5" s="357"/>
      <c r="H5" s="357"/>
      <c r="I5" s="357"/>
      <c r="J5" s="357"/>
      <c r="K5" s="357"/>
      <c r="L5" s="358"/>
    </row>
    <row r="6" spans="2:12" ht="18.5">
      <c r="B6" s="18"/>
      <c r="D6" s="19"/>
      <c r="E6" s="19"/>
      <c r="F6" s="19"/>
      <c r="G6" s="19"/>
      <c r="H6" s="19"/>
      <c r="K6" s="20"/>
    </row>
    <row r="7" spans="2:12" ht="24" customHeight="1">
      <c r="B7" s="363" t="s">
        <v>13</v>
      </c>
      <c r="C7" s="363"/>
      <c r="D7" s="364"/>
      <c r="E7" s="359"/>
      <c r="F7" s="360"/>
      <c r="G7" s="360"/>
      <c r="H7" s="360"/>
      <c r="I7" s="360"/>
      <c r="J7" s="360"/>
      <c r="K7" s="360"/>
      <c r="L7" s="361"/>
    </row>
    <row r="8" spans="2:12"/>
    <row r="9" spans="2:12" ht="15.5">
      <c r="B9" s="21">
        <v>1</v>
      </c>
      <c r="C9" s="104" t="s">
        <v>249</v>
      </c>
      <c r="D9" s="22"/>
    </row>
    <row r="10" spans="2:12" ht="15.5">
      <c r="B10" s="21"/>
      <c r="D10" s="365" t="s">
        <v>14</v>
      </c>
      <c r="E10" s="365"/>
      <c r="F10" s="365"/>
      <c r="G10" s="365"/>
      <c r="H10" s="365" t="s">
        <v>15</v>
      </c>
      <c r="I10" s="365"/>
      <c r="J10" s="365"/>
      <c r="K10" s="365"/>
    </row>
    <row r="11" spans="2:12" ht="31">
      <c r="B11" s="23"/>
      <c r="D11" s="123" t="s">
        <v>6</v>
      </c>
      <c r="E11" s="123" t="s">
        <v>16</v>
      </c>
      <c r="F11" s="124" t="s">
        <v>17</v>
      </c>
      <c r="G11" s="123" t="s">
        <v>18</v>
      </c>
      <c r="H11" s="124" t="s">
        <v>7</v>
      </c>
      <c r="I11" s="124" t="s">
        <v>8</v>
      </c>
      <c r="J11" s="124" t="s">
        <v>19</v>
      </c>
      <c r="K11" s="125" t="s">
        <v>20</v>
      </c>
    </row>
    <row r="12" spans="2:12" ht="18.5">
      <c r="B12" s="23"/>
      <c r="C12" s="126" t="s">
        <v>165</v>
      </c>
      <c r="D12" s="128"/>
      <c r="E12" s="129"/>
      <c r="F12" s="129"/>
      <c r="G12" s="130" t="str">
        <f>IFERROR(F12/E12,"-")</f>
        <v>-</v>
      </c>
      <c r="H12" s="129"/>
      <c r="I12" s="129"/>
      <c r="J12" s="131">
        <f>H12-I12</f>
        <v>0</v>
      </c>
      <c r="K12" s="130" t="str">
        <f>IFERROR(J12/H12,"-")</f>
        <v>-</v>
      </c>
    </row>
    <row r="13" spans="2:12" ht="18.5">
      <c r="B13" s="23"/>
      <c r="C13" s="126" t="s">
        <v>10</v>
      </c>
      <c r="D13" s="128"/>
      <c r="E13" s="129"/>
      <c r="F13" s="129"/>
      <c r="G13" s="130" t="str">
        <f>IFERROR(F13/E13,"-")</f>
        <v>-</v>
      </c>
      <c r="H13" s="129"/>
      <c r="I13" s="129"/>
      <c r="J13" s="131">
        <f t="shared" ref="J13:J14" si="0">H13-I13</f>
        <v>0</v>
      </c>
      <c r="K13" s="130" t="str">
        <f>IFERROR(J13/H13,"-")</f>
        <v>-</v>
      </c>
    </row>
    <row r="14" spans="2:12" ht="18.5">
      <c r="B14" s="23"/>
      <c r="C14" s="126" t="s">
        <v>166</v>
      </c>
      <c r="D14" s="128"/>
      <c r="E14" s="129"/>
      <c r="F14" s="129"/>
      <c r="G14" s="130" t="str">
        <f>IFERROR(F14/E14,"-")</f>
        <v>-</v>
      </c>
      <c r="H14" s="129"/>
      <c r="I14" s="129"/>
      <c r="J14" s="131">
        <f t="shared" si="0"/>
        <v>0</v>
      </c>
      <c r="K14" s="130" t="str">
        <f>IFERROR(J14/H14,"-")</f>
        <v>-</v>
      </c>
    </row>
    <row r="15" spans="2:12" ht="30" customHeight="1">
      <c r="B15" s="23"/>
      <c r="D15" s="366" t="s">
        <v>248</v>
      </c>
      <c r="E15" s="366"/>
      <c r="F15" s="366"/>
      <c r="G15" s="366"/>
      <c r="H15" s="366"/>
      <c r="I15" s="366"/>
      <c r="J15" s="366"/>
      <c r="K15" s="366"/>
    </row>
    <row r="16" spans="2:12" ht="19" thickBot="1">
      <c r="B16" s="23"/>
      <c r="C16" s="355" t="s">
        <v>21</v>
      </c>
      <c r="D16" s="355"/>
      <c r="E16" s="355"/>
      <c r="F16" s="355"/>
    </row>
    <row r="17" spans="2:12" ht="15.75" customHeight="1">
      <c r="B17" s="23"/>
      <c r="C17" s="334"/>
      <c r="D17" s="335"/>
      <c r="E17" s="335"/>
      <c r="F17" s="335"/>
      <c r="G17" s="335"/>
      <c r="H17" s="335"/>
      <c r="I17" s="335"/>
      <c r="J17" s="335"/>
      <c r="K17" s="335"/>
      <c r="L17" s="336"/>
    </row>
    <row r="18" spans="2:12" ht="17.25" customHeight="1">
      <c r="B18" s="23"/>
      <c r="C18" s="337"/>
      <c r="D18" s="338"/>
      <c r="E18" s="338"/>
      <c r="F18" s="338"/>
      <c r="G18" s="338"/>
      <c r="H18" s="338"/>
      <c r="I18" s="338"/>
      <c r="J18" s="338"/>
      <c r="K18" s="338"/>
      <c r="L18" s="339"/>
    </row>
    <row r="19" spans="2:12" ht="16.5" customHeight="1">
      <c r="B19" s="23"/>
      <c r="C19" s="337"/>
      <c r="D19" s="338"/>
      <c r="E19" s="338"/>
      <c r="F19" s="338"/>
      <c r="G19" s="338"/>
      <c r="H19" s="338"/>
      <c r="I19" s="338"/>
      <c r="J19" s="338"/>
      <c r="K19" s="338"/>
      <c r="L19" s="339"/>
    </row>
    <row r="20" spans="2:12" ht="16.5" customHeight="1" thickBot="1">
      <c r="B20" s="23"/>
      <c r="C20" s="340"/>
      <c r="D20" s="341"/>
      <c r="E20" s="341"/>
      <c r="F20" s="341"/>
      <c r="G20" s="341"/>
      <c r="H20" s="341"/>
      <c r="I20" s="341"/>
      <c r="J20" s="341"/>
      <c r="K20" s="341"/>
      <c r="L20" s="342"/>
    </row>
    <row r="21" spans="2:12" ht="25.15" customHeight="1" thickBot="1">
      <c r="B21" s="23"/>
      <c r="C21" s="352" t="s">
        <v>30</v>
      </c>
      <c r="D21" s="352"/>
      <c r="E21" s="352"/>
      <c r="F21" s="25"/>
      <c r="G21" s="25"/>
      <c r="H21" s="25"/>
      <c r="I21" s="25"/>
      <c r="J21" s="25"/>
    </row>
    <row r="22" spans="2:12" ht="16.5" customHeight="1">
      <c r="B22" s="23"/>
      <c r="C22" s="343"/>
      <c r="D22" s="344"/>
      <c r="E22" s="344"/>
      <c r="F22" s="344"/>
      <c r="G22" s="344"/>
      <c r="H22" s="344"/>
      <c r="I22" s="344"/>
      <c r="J22" s="344"/>
      <c r="K22" s="344"/>
      <c r="L22" s="345"/>
    </row>
    <row r="23" spans="2:12" ht="16.5" customHeight="1">
      <c r="B23" s="23"/>
      <c r="C23" s="346"/>
      <c r="D23" s="347"/>
      <c r="E23" s="347"/>
      <c r="F23" s="347"/>
      <c r="G23" s="347"/>
      <c r="H23" s="347"/>
      <c r="I23" s="347"/>
      <c r="J23" s="347"/>
      <c r="K23" s="347"/>
      <c r="L23" s="348"/>
    </row>
    <row r="24" spans="2:12" ht="16.5" customHeight="1">
      <c r="B24" s="23"/>
      <c r="C24" s="346"/>
      <c r="D24" s="347"/>
      <c r="E24" s="347"/>
      <c r="F24" s="347"/>
      <c r="G24" s="347"/>
      <c r="H24" s="347"/>
      <c r="I24" s="347"/>
      <c r="J24" s="347"/>
      <c r="K24" s="347"/>
      <c r="L24" s="348"/>
    </row>
    <row r="25" spans="2:12" ht="16.5" customHeight="1" thickBot="1">
      <c r="B25" s="23"/>
      <c r="C25" s="349"/>
      <c r="D25" s="350"/>
      <c r="E25" s="350"/>
      <c r="F25" s="350"/>
      <c r="G25" s="350"/>
      <c r="H25" s="350"/>
      <c r="I25" s="350"/>
      <c r="J25" s="350"/>
      <c r="K25" s="350"/>
      <c r="L25" s="351"/>
    </row>
    <row r="26" spans="2:12" ht="18.5">
      <c r="B26" s="23"/>
      <c r="C26" s="26"/>
      <c r="D26" s="26"/>
      <c r="E26" s="26"/>
      <c r="F26" s="26"/>
      <c r="G26" s="26"/>
      <c r="H26" s="26"/>
      <c r="I26" s="26"/>
      <c r="J26" s="26"/>
    </row>
    <row r="27" spans="2:12" ht="15.5">
      <c r="B27" s="21">
        <v>2</v>
      </c>
      <c r="C27" s="27" t="s">
        <v>22</v>
      </c>
      <c r="D27" s="28"/>
      <c r="E27" s="28"/>
      <c r="H27" s="127" t="s">
        <v>23</v>
      </c>
    </row>
    <row r="28" spans="2:12" ht="45" customHeight="1">
      <c r="B28" s="23"/>
      <c r="D28" s="123" t="s">
        <v>6</v>
      </c>
      <c r="E28" s="124" t="s">
        <v>24</v>
      </c>
      <c r="F28" s="124" t="s">
        <v>25</v>
      </c>
      <c r="G28" s="123" t="s">
        <v>251</v>
      </c>
      <c r="H28" s="123" t="s">
        <v>26</v>
      </c>
      <c r="I28" s="123" t="s">
        <v>27</v>
      </c>
      <c r="J28" s="123" t="s">
        <v>251</v>
      </c>
    </row>
    <row r="29" spans="2:12" ht="18.5">
      <c r="B29" s="23"/>
      <c r="C29" s="126" t="s">
        <v>9</v>
      </c>
      <c r="D29" s="132"/>
      <c r="E29" s="133"/>
      <c r="F29" s="133"/>
      <c r="G29" s="134" t="str">
        <f>IFERROR(E29/F29,"-")</f>
        <v>-</v>
      </c>
      <c r="H29" s="133"/>
      <c r="I29" s="133"/>
      <c r="J29" s="134" t="str">
        <f>IFERROR(H29/I29,"-")</f>
        <v>-</v>
      </c>
    </row>
    <row r="30" spans="2:12" ht="18.5">
      <c r="B30" s="23"/>
      <c r="C30" s="126" t="s">
        <v>10</v>
      </c>
      <c r="D30" s="132"/>
      <c r="E30" s="133"/>
      <c r="F30" s="133"/>
      <c r="G30" s="134" t="str">
        <f>IFERROR(E30/F30,"-")</f>
        <v>-</v>
      </c>
      <c r="H30" s="133"/>
      <c r="I30" s="133"/>
      <c r="J30" s="134" t="str">
        <f>IFERROR(H30/I30,"-")</f>
        <v>-</v>
      </c>
    </row>
    <row r="31" spans="2:12" ht="18.5">
      <c r="B31" s="23"/>
      <c r="C31" s="126" t="s">
        <v>11</v>
      </c>
      <c r="D31" s="132"/>
      <c r="E31" s="133"/>
      <c r="F31" s="133"/>
      <c r="G31" s="134" t="str">
        <f>IFERROR(E31/F31,"-")</f>
        <v>-</v>
      </c>
      <c r="H31" s="133"/>
      <c r="I31" s="133"/>
      <c r="J31" s="134" t="str">
        <f>IFERROR(H31/I31,"-")</f>
        <v>-</v>
      </c>
    </row>
    <row r="32" spans="2:12" ht="18.5">
      <c r="B32" s="23"/>
      <c r="C32" s="29"/>
      <c r="D32" s="30"/>
      <c r="E32" s="31"/>
      <c r="F32" s="31"/>
      <c r="G32" s="32"/>
      <c r="H32" s="33"/>
      <c r="I32" s="32"/>
      <c r="J32" s="24"/>
      <c r="K32" s="33"/>
      <c r="L32" s="34"/>
    </row>
    <row r="33" spans="2:12" ht="23.5" customHeight="1">
      <c r="B33" s="35"/>
      <c r="C33" s="22" t="s">
        <v>250</v>
      </c>
      <c r="D33" s="30"/>
      <c r="E33" s="31"/>
      <c r="F33" s="31"/>
      <c r="G33" s="37"/>
      <c r="H33" s="33"/>
      <c r="I33" s="32"/>
      <c r="J33" s="24"/>
      <c r="K33" s="33"/>
      <c r="L33" s="34"/>
    </row>
    <row r="34" spans="2:12" ht="23.5" customHeight="1">
      <c r="B34" s="23"/>
      <c r="C34" s="22" t="s">
        <v>150</v>
      </c>
      <c r="D34" s="36"/>
      <c r="E34" s="36"/>
      <c r="F34" s="36"/>
      <c r="G34" s="36"/>
      <c r="H34" s="36"/>
      <c r="I34" s="36"/>
      <c r="J34" s="36"/>
    </row>
    <row r="35" spans="2:12" ht="14.5" customHeight="1">
      <c r="B35" s="23"/>
      <c r="C35" s="38"/>
      <c r="D35" s="38"/>
      <c r="E35" s="38"/>
      <c r="F35" s="38"/>
      <c r="G35" s="38"/>
      <c r="H35" s="38"/>
      <c r="I35" s="38"/>
      <c r="J35" s="38"/>
    </row>
    <row r="36" spans="2:12" ht="15" customHeight="1" thickBot="1">
      <c r="B36" s="21"/>
      <c r="C36" s="39" t="s">
        <v>28</v>
      </c>
      <c r="D36" s="40"/>
      <c r="E36" s="40"/>
    </row>
    <row r="37" spans="2:12" ht="18.5">
      <c r="B37" s="23"/>
      <c r="C37" s="334"/>
      <c r="D37" s="335"/>
      <c r="E37" s="335"/>
      <c r="F37" s="335"/>
      <c r="G37" s="335"/>
      <c r="H37" s="335"/>
      <c r="I37" s="335"/>
      <c r="J37" s="335"/>
      <c r="K37" s="335"/>
      <c r="L37" s="336"/>
    </row>
    <row r="38" spans="2:12" ht="18.5">
      <c r="B38" s="23"/>
      <c r="C38" s="337"/>
      <c r="D38" s="338"/>
      <c r="E38" s="338"/>
      <c r="F38" s="338"/>
      <c r="G38" s="338"/>
      <c r="H38" s="338"/>
      <c r="I38" s="338"/>
      <c r="J38" s="338"/>
      <c r="K38" s="338"/>
      <c r="L38" s="339"/>
    </row>
    <row r="39" spans="2:12" ht="18.5">
      <c r="B39" s="23"/>
      <c r="C39" s="337"/>
      <c r="D39" s="338"/>
      <c r="E39" s="338"/>
      <c r="F39" s="338"/>
      <c r="G39" s="338"/>
      <c r="H39" s="338"/>
      <c r="I39" s="338"/>
      <c r="J39" s="338"/>
      <c r="K39" s="338"/>
      <c r="L39" s="339"/>
    </row>
    <row r="40" spans="2:12" ht="18.5">
      <c r="B40" s="23"/>
      <c r="C40" s="337"/>
      <c r="D40" s="338"/>
      <c r="E40" s="338"/>
      <c r="F40" s="338"/>
      <c r="G40" s="338"/>
      <c r="H40" s="338"/>
      <c r="I40" s="338"/>
      <c r="J40" s="338"/>
      <c r="K40" s="338"/>
      <c r="L40" s="339"/>
    </row>
    <row r="41" spans="2:12" ht="18.5">
      <c r="B41" s="23"/>
      <c r="C41" s="337"/>
      <c r="D41" s="338"/>
      <c r="E41" s="338"/>
      <c r="F41" s="338"/>
      <c r="G41" s="338"/>
      <c r="H41" s="338"/>
      <c r="I41" s="338"/>
      <c r="J41" s="338"/>
      <c r="K41" s="338"/>
      <c r="L41" s="339"/>
    </row>
    <row r="42" spans="2:12" ht="16.5" customHeight="1" thickBot="1">
      <c r="B42" s="23"/>
      <c r="C42" s="340"/>
      <c r="D42" s="341"/>
      <c r="E42" s="341"/>
      <c r="F42" s="341"/>
      <c r="G42" s="341"/>
      <c r="H42" s="341"/>
      <c r="I42" s="341"/>
      <c r="J42" s="341"/>
      <c r="K42" s="341"/>
      <c r="L42" s="342"/>
    </row>
    <row r="43" spans="2:12" ht="25.9" customHeight="1" thickBot="1">
      <c r="B43" s="21"/>
      <c r="C43" s="41" t="s">
        <v>30</v>
      </c>
      <c r="D43" s="42"/>
      <c r="E43" s="42"/>
      <c r="F43" s="36"/>
      <c r="G43" s="36"/>
      <c r="H43" s="36"/>
      <c r="I43" s="36"/>
      <c r="J43" s="36"/>
    </row>
    <row r="44" spans="2:12" ht="16.5" customHeight="1">
      <c r="B44" s="23"/>
      <c r="C44" s="343"/>
      <c r="D44" s="344"/>
      <c r="E44" s="344"/>
      <c r="F44" s="344"/>
      <c r="G44" s="344"/>
      <c r="H44" s="344"/>
      <c r="I44" s="344"/>
      <c r="J44" s="344"/>
      <c r="K44" s="344"/>
      <c r="L44" s="345"/>
    </row>
    <row r="45" spans="2:12" ht="16.5" customHeight="1">
      <c r="B45" s="23"/>
      <c r="C45" s="346"/>
      <c r="D45" s="347"/>
      <c r="E45" s="347"/>
      <c r="F45" s="347"/>
      <c r="G45" s="347"/>
      <c r="H45" s="347"/>
      <c r="I45" s="347"/>
      <c r="J45" s="347"/>
      <c r="K45" s="347"/>
      <c r="L45" s="348"/>
    </row>
    <row r="46" spans="2:12" ht="16.5" customHeight="1">
      <c r="B46" s="23"/>
      <c r="C46" s="346"/>
      <c r="D46" s="347"/>
      <c r="E46" s="347"/>
      <c r="F46" s="347"/>
      <c r="G46" s="347"/>
      <c r="H46" s="347"/>
      <c r="I46" s="347"/>
      <c r="J46" s="347"/>
      <c r="K46" s="347"/>
      <c r="L46" s="348"/>
    </row>
    <row r="47" spans="2:12" ht="16.5" customHeight="1" thickBot="1">
      <c r="B47" s="23"/>
      <c r="C47" s="349"/>
      <c r="D47" s="350"/>
      <c r="E47" s="350"/>
      <c r="F47" s="350"/>
      <c r="G47" s="350"/>
      <c r="H47" s="350"/>
      <c r="I47" s="350"/>
      <c r="J47" s="350"/>
      <c r="K47" s="350"/>
      <c r="L47" s="351"/>
    </row>
    <row r="48" spans="2:12" ht="33.75" customHeight="1">
      <c r="B48" s="23"/>
    </row>
    <row r="49" spans="2:13" ht="33.75" customHeight="1">
      <c r="B49" s="21">
        <v>3</v>
      </c>
      <c r="C49" s="353" t="s">
        <v>252</v>
      </c>
      <c r="D49" s="353"/>
      <c r="E49" s="353"/>
      <c r="F49" s="353"/>
      <c r="G49" s="353"/>
      <c r="H49" s="353"/>
      <c r="I49" s="353"/>
      <c r="J49" s="105"/>
      <c r="K49" s="105"/>
      <c r="L49" s="105"/>
      <c r="M49" s="105"/>
    </row>
    <row r="50" spans="2:13" ht="14.5" customHeight="1">
      <c r="B50" s="23"/>
    </row>
    <row r="51" spans="2:13" ht="19" thickBot="1">
      <c r="B51" s="23"/>
      <c r="C51" s="22" t="s">
        <v>28</v>
      </c>
    </row>
    <row r="52" spans="2:13" ht="18.5">
      <c r="B52" s="23"/>
      <c r="C52" s="334"/>
      <c r="D52" s="335"/>
      <c r="E52" s="335"/>
      <c r="F52" s="335"/>
      <c r="G52" s="335"/>
      <c r="H52" s="335"/>
      <c r="I52" s="335"/>
      <c r="J52" s="335"/>
      <c r="K52" s="335"/>
      <c r="L52" s="336"/>
    </row>
    <row r="53" spans="2:13" ht="18.5">
      <c r="B53" s="23"/>
      <c r="C53" s="337"/>
      <c r="D53" s="338"/>
      <c r="E53" s="338"/>
      <c r="F53" s="338"/>
      <c r="G53" s="338"/>
      <c r="H53" s="338"/>
      <c r="I53" s="338"/>
      <c r="J53" s="338"/>
      <c r="K53" s="338"/>
      <c r="L53" s="339"/>
    </row>
    <row r="54" spans="2:13" ht="18.5">
      <c r="B54" s="23"/>
      <c r="C54" s="337"/>
      <c r="D54" s="338"/>
      <c r="E54" s="338"/>
      <c r="F54" s="338"/>
      <c r="G54" s="338"/>
      <c r="H54" s="338"/>
      <c r="I54" s="338"/>
      <c r="J54" s="338"/>
      <c r="K54" s="338"/>
      <c r="L54" s="339"/>
    </row>
    <row r="55" spans="2:13" ht="19" thickBot="1">
      <c r="B55" s="23"/>
      <c r="C55" s="340"/>
      <c r="D55" s="341"/>
      <c r="E55" s="341"/>
      <c r="F55" s="341"/>
      <c r="G55" s="341"/>
      <c r="H55" s="341"/>
      <c r="I55" s="341"/>
      <c r="J55" s="341"/>
      <c r="K55" s="341"/>
      <c r="L55" s="342"/>
    </row>
    <row r="56" spans="2:13" ht="19" thickBot="1">
      <c r="B56" s="23"/>
    </row>
    <row r="57" spans="2:13" ht="16" thickBot="1">
      <c r="B57" s="21">
        <v>4</v>
      </c>
      <c r="C57" s="27" t="s">
        <v>29</v>
      </c>
      <c r="D57" s="28"/>
      <c r="E57" s="28"/>
      <c r="I57" s="26"/>
      <c r="J57" s="90"/>
    </row>
    <row r="58" spans="2:13" ht="13.9" customHeight="1">
      <c r="B58" s="23"/>
    </row>
    <row r="59" spans="2:13" ht="19" thickBot="1">
      <c r="B59" s="23"/>
      <c r="C59" s="43" t="s">
        <v>253</v>
      </c>
      <c r="D59" s="44"/>
      <c r="E59" s="44"/>
    </row>
    <row r="60" spans="2:13" ht="19.5" customHeight="1">
      <c r="B60" s="23"/>
      <c r="C60" s="343"/>
      <c r="D60" s="344"/>
      <c r="E60" s="344"/>
      <c r="F60" s="344"/>
      <c r="G60" s="344"/>
      <c r="H60" s="344"/>
      <c r="I60" s="344"/>
      <c r="J60" s="344"/>
      <c r="K60" s="344"/>
      <c r="L60" s="345"/>
    </row>
    <row r="61" spans="2:13" ht="18.5">
      <c r="B61" s="23"/>
      <c r="C61" s="346"/>
      <c r="D61" s="347"/>
      <c r="E61" s="347"/>
      <c r="F61" s="347"/>
      <c r="G61" s="347"/>
      <c r="H61" s="347"/>
      <c r="I61" s="347"/>
      <c r="J61" s="347"/>
      <c r="K61" s="347"/>
      <c r="L61" s="348"/>
    </row>
    <row r="62" spans="2:13" ht="33" customHeight="1" thickBot="1">
      <c r="B62" s="18"/>
      <c r="C62" s="349"/>
      <c r="D62" s="350"/>
      <c r="E62" s="350"/>
      <c r="F62" s="350"/>
      <c r="G62" s="350"/>
      <c r="H62" s="350"/>
      <c r="I62" s="350"/>
      <c r="J62" s="350"/>
      <c r="K62" s="350"/>
      <c r="L62" s="351"/>
    </row>
    <row r="63" spans="2:13" ht="19" thickBot="1">
      <c r="B63" s="18"/>
    </row>
    <row r="64" spans="2:13" ht="16" thickBot="1">
      <c r="B64" s="45">
        <v>5</v>
      </c>
      <c r="C64" s="27" t="s">
        <v>167</v>
      </c>
      <c r="D64" s="28"/>
      <c r="E64" s="28"/>
      <c r="I64" s="82" t="s">
        <v>168</v>
      </c>
      <c r="J64" s="90"/>
    </row>
    <row r="65" spans="2:12" ht="16" thickBot="1">
      <c r="B65" s="45"/>
      <c r="C65" s="27"/>
      <c r="D65" s="28"/>
      <c r="E65" s="28"/>
    </row>
    <row r="66" spans="2:12" ht="16" thickBot="1">
      <c r="I66" s="82" t="s">
        <v>169</v>
      </c>
      <c r="J66" s="90"/>
    </row>
    <row r="67" spans="2:12" ht="16" thickBot="1">
      <c r="C67" s="43" t="s">
        <v>31</v>
      </c>
      <c r="D67" s="44"/>
    </row>
    <row r="68" spans="2:12">
      <c r="C68" s="343"/>
      <c r="D68" s="344"/>
      <c r="E68" s="344"/>
      <c r="F68" s="344"/>
      <c r="G68" s="344"/>
      <c r="H68" s="344"/>
      <c r="I68" s="344"/>
      <c r="J68" s="344"/>
      <c r="K68" s="344"/>
      <c r="L68" s="345"/>
    </row>
    <row r="69" spans="2:12">
      <c r="C69" s="346"/>
      <c r="D69" s="347"/>
      <c r="E69" s="347"/>
      <c r="F69" s="347"/>
      <c r="G69" s="347"/>
      <c r="H69" s="347"/>
      <c r="I69" s="347"/>
      <c r="J69" s="347"/>
      <c r="K69" s="347"/>
      <c r="L69" s="348"/>
    </row>
    <row r="70" spans="2:12">
      <c r="C70" s="346"/>
      <c r="D70" s="347"/>
      <c r="E70" s="347"/>
      <c r="F70" s="347"/>
      <c r="G70" s="347"/>
      <c r="H70" s="347"/>
      <c r="I70" s="347"/>
      <c r="J70" s="347"/>
      <c r="K70" s="347"/>
      <c r="L70" s="348"/>
    </row>
    <row r="71" spans="2:12" ht="29.5" customHeight="1" thickBot="1">
      <c r="C71" s="349"/>
      <c r="D71" s="350"/>
      <c r="E71" s="350"/>
      <c r="F71" s="350"/>
      <c r="G71" s="350"/>
      <c r="H71" s="350"/>
      <c r="I71" s="350"/>
      <c r="J71" s="350"/>
      <c r="K71" s="350"/>
      <c r="L71" s="351"/>
    </row>
    <row r="72" spans="2:12"/>
    <row r="76" spans="2:12" hidden="1">
      <c r="E76" s="69"/>
      <c r="F76" s="69"/>
    </row>
  </sheetData>
  <sheetProtection algorithmName="SHA-512" hashValue="vWpKO/e5AD5dMBHqq4saL7RGz7BR7ZsjkOJL4fPta2eYjAYlq49rsYmHlIIArBlZscTqNRE1FsSvumj+mveMaw==" saltValue="7itO0E7i34w6XAmzX77VsQ==" spinCount="100000" sheet="1" selectLockedCells="1"/>
  <mergeCells count="19">
    <mergeCell ref="B1:J1"/>
    <mergeCell ref="C16:F16"/>
    <mergeCell ref="C17:L20"/>
    <mergeCell ref="E5:L5"/>
    <mergeCell ref="E7:L7"/>
    <mergeCell ref="B3:L3"/>
    <mergeCell ref="B5:D5"/>
    <mergeCell ref="B7:D7"/>
    <mergeCell ref="H10:K10"/>
    <mergeCell ref="D10:G10"/>
    <mergeCell ref="D15:K15"/>
    <mergeCell ref="C52:L55"/>
    <mergeCell ref="C60:L62"/>
    <mergeCell ref="C68:L71"/>
    <mergeCell ref="C21:E21"/>
    <mergeCell ref="C22:L25"/>
    <mergeCell ref="C37:L42"/>
    <mergeCell ref="C44:L47"/>
    <mergeCell ref="C49:I49"/>
  </mergeCells>
  <conditionalFormatting sqref="K14">
    <cfRule type="cellIs" dxfId="19" priority="4" operator="greaterThanOrEqual">
      <formula>0.075</formula>
    </cfRule>
  </conditionalFormatting>
  <conditionalFormatting sqref="D15:K15">
    <cfRule type="expression" dxfId="18" priority="1">
      <formula>$K$14&gt;="-"</formula>
    </cfRule>
    <cfRule type="expression" dxfId="17" priority="2">
      <formula>$K$14&gt;=0.075</formula>
    </cfRule>
  </conditionalFormatting>
  <dataValidations count="1">
    <dataValidation type="decimal" allowBlank="1" showInputMessage="1" showErrorMessage="1" sqref="E12:F14 H12:I14 E29:F31 H29:I31" xr:uid="{74AC5AED-1AD6-4C5C-8C59-AAA390A1F0E3}">
      <formula1>-1000000000</formula1>
      <formula2>1000000000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DD0CCA98-4026-4E05-A484-DF838F9C9B73}">
            <xm:f>NOT(ISERROR(SEARCH("-",K14)))</xm:f>
            <xm:f>"-"</xm:f>
            <x14:dxf>
              <fill>
                <patternFill patternType="none">
                  <bgColor auto="1"/>
                </patternFill>
              </fill>
            </x14:dxf>
          </x14:cfRule>
          <xm:sqref>K14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71A8C5-EDA3-4178-8F1E-D75E03FC5E32}">
          <x14:formula1>
            <xm:f>Lookups!$A$2:$A$10</xm:f>
          </x14:formula1>
          <xm:sqref>D12:D14 D29:D31</xm:sqref>
        </x14:dataValidation>
        <x14:dataValidation type="list" allowBlank="1" showInputMessage="1" showErrorMessage="1" xr:uid="{8329B98F-74CA-45BA-9318-02A2AD473224}">
          <x14:formula1>
            <xm:f>Lookups!$C$2:$C$3</xm:f>
          </x14:formula1>
          <xm:sqref>J57 J64 J66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6600"/>
  </sheetPr>
  <dimension ref="A1:N98"/>
  <sheetViews>
    <sheetView showGridLines="0" showRowColHeaders="0" zoomScaleNormal="100" workbookViewId="0">
      <selection activeCell="C11" sqref="C11"/>
    </sheetView>
  </sheetViews>
  <sheetFormatPr defaultColWidth="0" defaultRowHeight="14.5" zeroHeight="1"/>
  <cols>
    <col min="1" max="1" width="1.54296875" style="10" customWidth="1"/>
    <col min="2" max="2" width="35.54296875" style="10" customWidth="1"/>
    <col min="3" max="4" width="12.7265625" style="10" customWidth="1"/>
    <col min="5" max="5" width="1.7265625" style="10" customWidth="1"/>
    <col min="6" max="11" width="12.7265625" style="10" customWidth="1"/>
    <col min="12" max="12" width="1.54296875" style="10" customWidth="1"/>
    <col min="13" max="14" width="0" style="10" hidden="1" customWidth="1"/>
    <col min="15" max="16384" width="8.81640625" style="10" hidden="1"/>
  </cols>
  <sheetData>
    <row r="1" spans="2:14" ht="85.15" customHeight="1" thickBot="1">
      <c r="B1" s="367" t="s">
        <v>151</v>
      </c>
      <c r="C1" s="367"/>
      <c r="D1" s="367"/>
      <c r="E1" s="367"/>
      <c r="F1" s="367"/>
      <c r="G1" s="367"/>
      <c r="H1" s="367"/>
      <c r="I1" s="367"/>
      <c r="J1" s="367"/>
      <c r="N1" s="135"/>
    </row>
    <row r="2" spans="2:14" ht="70.150000000000006" customHeight="1" thickBot="1">
      <c r="B2" s="444" t="s">
        <v>170</v>
      </c>
      <c r="C2" s="445"/>
      <c r="D2" s="445"/>
      <c r="E2" s="445"/>
      <c r="F2" s="445"/>
      <c r="G2" s="445"/>
      <c r="H2" s="445"/>
      <c r="I2" s="445"/>
      <c r="J2" s="445"/>
      <c r="K2" s="446"/>
      <c r="N2" s="135"/>
    </row>
    <row r="3" spans="2:14" ht="16.899999999999999" customHeight="1" thickBot="1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65"/>
      <c r="M3" s="65"/>
    </row>
    <row r="4" spans="2:14" ht="27" customHeight="1" thickBot="1">
      <c r="B4" s="456" t="s">
        <v>118</v>
      </c>
      <c r="C4" s="457"/>
      <c r="D4" s="457"/>
      <c r="E4" s="457"/>
      <c r="F4" s="457"/>
      <c r="G4" s="457"/>
      <c r="H4" s="457"/>
      <c r="I4" s="457"/>
      <c r="J4" s="457"/>
      <c r="K4" s="458"/>
      <c r="L4" s="65"/>
      <c r="M4" s="65"/>
    </row>
    <row r="5" spans="2:14" ht="34.9" customHeight="1" thickBot="1">
      <c r="B5" s="447" t="s">
        <v>260</v>
      </c>
      <c r="C5" s="448"/>
      <c r="D5" s="448"/>
      <c r="E5" s="448"/>
      <c r="F5" s="448"/>
      <c r="G5" s="448"/>
      <c r="H5" s="448"/>
      <c r="I5" s="448"/>
      <c r="J5" s="448"/>
      <c r="K5" s="449"/>
      <c r="L5" s="65"/>
      <c r="M5" s="65"/>
    </row>
    <row r="6" spans="2:14" ht="27.65" customHeight="1" thickBot="1">
      <c r="B6" s="450" t="s">
        <v>261</v>
      </c>
      <c r="C6" s="451"/>
      <c r="D6" s="451"/>
      <c r="E6" s="451"/>
      <c r="F6" s="451"/>
      <c r="G6" s="451"/>
      <c r="H6" s="451"/>
      <c r="I6" s="451"/>
      <c r="J6" s="451"/>
      <c r="K6" s="452"/>
      <c r="L6" s="65"/>
      <c r="M6" s="66"/>
      <c r="N6" s="137"/>
    </row>
    <row r="7" spans="2:14" ht="27.65" customHeight="1" thickBot="1">
      <c r="B7" s="453" t="s">
        <v>262</v>
      </c>
      <c r="C7" s="454"/>
      <c r="D7" s="454"/>
      <c r="E7" s="454"/>
      <c r="F7" s="454"/>
      <c r="G7" s="454"/>
      <c r="H7" s="454"/>
      <c r="I7" s="454"/>
      <c r="J7" s="454"/>
      <c r="K7" s="455"/>
      <c r="L7" s="65"/>
      <c r="M7" s="66"/>
      <c r="N7" s="137"/>
    </row>
    <row r="8" spans="2:14" ht="19" thickBot="1">
      <c r="B8" s="121"/>
      <c r="C8" s="122"/>
    </row>
    <row r="9" spans="2:14" ht="23.5" customHeight="1" thickBot="1">
      <c r="B9" s="74" t="s">
        <v>98</v>
      </c>
      <c r="C9" s="380" t="str" cm="1">
        <f t="array" ref="C9">"Actual "&amp;INDEX(Lookups!$A:$A,MATCH('2.  Provider Information'!$H$2,Lookups!$A:$A,0)-1)</f>
        <v>Actual 2022/23</v>
      </c>
      <c r="D9" s="381"/>
      <c r="E9" s="381"/>
      <c r="F9" s="382"/>
      <c r="G9" s="380" t="str">
        <f>"Proposal for "&amp;'2.  Provider Information'!$H$2</f>
        <v>Proposal for 2023/24</v>
      </c>
      <c r="H9" s="381"/>
      <c r="I9" s="382"/>
      <c r="J9" s="381" t="s">
        <v>43</v>
      </c>
      <c r="K9" s="382"/>
    </row>
    <row r="10" spans="2:14" ht="63.75" customHeight="1">
      <c r="B10" s="147" t="s">
        <v>44</v>
      </c>
      <c r="C10" s="148" t="s">
        <v>351</v>
      </c>
      <c r="D10" s="471" t="s">
        <v>352</v>
      </c>
      <c r="E10" s="472"/>
      <c r="F10" s="149" t="s">
        <v>45</v>
      </c>
      <c r="G10" s="148" t="s">
        <v>353</v>
      </c>
      <c r="H10" s="150" t="s">
        <v>346</v>
      </c>
      <c r="I10" s="149" t="s">
        <v>46</v>
      </c>
      <c r="J10" s="151" t="s">
        <v>47</v>
      </c>
      <c r="K10" s="149" t="s">
        <v>48</v>
      </c>
    </row>
    <row r="11" spans="2:14" ht="36" customHeight="1">
      <c r="B11" s="152" t="s">
        <v>280</v>
      </c>
      <c r="C11" s="153"/>
      <c r="D11" s="473"/>
      <c r="E11" s="474"/>
      <c r="F11" s="154">
        <f>C11*D11</f>
        <v>0</v>
      </c>
      <c r="G11" s="153"/>
      <c r="H11" s="155"/>
      <c r="I11" s="220">
        <f>G11*H11</f>
        <v>0</v>
      </c>
      <c r="J11" s="154">
        <f>$I11-$F11</f>
        <v>0</v>
      </c>
      <c r="K11" s="156" t="str">
        <f>IF(ISERROR(J11/F11),"",J11/F11)</f>
        <v/>
      </c>
      <c r="M11" s="138"/>
      <c r="N11" s="67"/>
    </row>
    <row r="12" spans="2:14" ht="33.65" customHeight="1">
      <c r="B12" s="152" t="s">
        <v>49</v>
      </c>
      <c r="C12" s="153"/>
      <c r="D12" s="473"/>
      <c r="E12" s="474"/>
      <c r="F12" s="154">
        <f t="shared" ref="F12:F13" si="0">C12*D12</f>
        <v>0</v>
      </c>
      <c r="G12" s="153"/>
      <c r="H12" s="155"/>
      <c r="I12" s="220">
        <f>G12*H12</f>
        <v>0</v>
      </c>
      <c r="J12" s="154">
        <f t="shared" ref="J12:J14" si="1">$I12-$F12</f>
        <v>0</v>
      </c>
      <c r="K12" s="156" t="str">
        <f t="shared" ref="K12:K17" si="2">IF(ISERROR(J12/F12),"",J12/F12)</f>
        <v/>
      </c>
    </row>
    <row r="13" spans="2:14" ht="34.15" customHeight="1">
      <c r="B13" s="152" t="s">
        <v>50</v>
      </c>
      <c r="C13" s="153"/>
      <c r="D13" s="473"/>
      <c r="E13" s="474"/>
      <c r="F13" s="154">
        <f t="shared" si="0"/>
        <v>0</v>
      </c>
      <c r="G13" s="153"/>
      <c r="H13" s="155"/>
      <c r="I13" s="220">
        <f>G13*H13</f>
        <v>0</v>
      </c>
      <c r="J13" s="154">
        <f t="shared" si="1"/>
        <v>0</v>
      </c>
      <c r="K13" s="156" t="str">
        <f t="shared" si="2"/>
        <v/>
      </c>
    </row>
    <row r="14" spans="2:14" ht="37.15" customHeight="1">
      <c r="B14" s="152" t="s">
        <v>51</v>
      </c>
      <c r="C14" s="157"/>
      <c r="D14" s="473"/>
      <c r="E14" s="474"/>
      <c r="F14" s="158"/>
      <c r="G14" s="159"/>
      <c r="H14" s="155"/>
      <c r="I14" s="158"/>
      <c r="J14" s="154">
        <f t="shared" si="1"/>
        <v>0</v>
      </c>
      <c r="K14" s="156" t="str">
        <f t="shared" si="2"/>
        <v/>
      </c>
    </row>
    <row r="15" spans="2:14" ht="36.65" customHeight="1">
      <c r="B15" s="160" t="s">
        <v>115</v>
      </c>
      <c r="C15" s="159"/>
      <c r="D15" s="475"/>
      <c r="E15" s="476"/>
      <c r="F15" s="161"/>
      <c r="G15" s="159"/>
      <c r="H15" s="162"/>
      <c r="I15" s="161"/>
      <c r="J15" s="375">
        <f>$I16-$F16</f>
        <v>0</v>
      </c>
      <c r="K15" s="377" t="str">
        <f t="shared" si="2"/>
        <v/>
      </c>
    </row>
    <row r="16" spans="2:14" ht="35.5" customHeight="1">
      <c r="B16" s="163"/>
      <c r="C16" s="164"/>
      <c r="D16" s="477"/>
      <c r="E16" s="478"/>
      <c r="F16" s="165"/>
      <c r="G16" s="164"/>
      <c r="H16" s="166"/>
      <c r="I16" s="165"/>
      <c r="J16" s="376"/>
      <c r="K16" s="378" t="str">
        <f t="shared" si="2"/>
        <v/>
      </c>
    </row>
    <row r="17" spans="1:13" ht="22.9" customHeight="1" thickBot="1">
      <c r="B17" s="4" t="s">
        <v>52</v>
      </c>
      <c r="C17" s="195">
        <f>SUM(C11:C16)</f>
        <v>0</v>
      </c>
      <c r="D17" s="479"/>
      <c r="E17" s="480"/>
      <c r="F17" s="196">
        <f>SUM(F11:F16)</f>
        <v>0</v>
      </c>
      <c r="G17" s="197"/>
      <c r="H17" s="198"/>
      <c r="I17" s="196">
        <f>SUM(I11:I16)</f>
        <v>0</v>
      </c>
      <c r="J17" s="199">
        <f>SUM(J11:J16)</f>
        <v>0</v>
      </c>
      <c r="K17" s="200" t="str">
        <f t="shared" si="2"/>
        <v/>
      </c>
    </row>
    <row r="18" spans="1:13" ht="15" thickBot="1">
      <c r="B18" s="119"/>
      <c r="C18" s="119"/>
      <c r="D18" s="119"/>
      <c r="E18" s="119"/>
      <c r="F18" s="119"/>
      <c r="G18" s="119"/>
      <c r="H18" s="119"/>
      <c r="I18" s="119"/>
      <c r="J18" s="119"/>
      <c r="K18" s="119"/>
    </row>
    <row r="19" spans="1:13" ht="21" customHeight="1" thickBot="1">
      <c r="B19" s="167"/>
      <c r="C19" s="167"/>
      <c r="D19" s="168" t="str" cm="1">
        <f t="array" ref="D19">INDEX(Lookups!$A:$A,MATCH('2.  Provider Information'!$H$2,Lookups!$A:$A,0)-1)</f>
        <v>2022/23</v>
      </c>
      <c r="E19" s="119"/>
      <c r="M19" s="139"/>
    </row>
    <row r="20" spans="1:13" ht="33.75" customHeight="1" thickBot="1">
      <c r="B20" s="437" t="s">
        <v>144</v>
      </c>
      <c r="C20" s="481"/>
      <c r="D20" s="169"/>
      <c r="E20" s="119"/>
      <c r="G20" s="67"/>
      <c r="H20" s="459" t="s">
        <v>53</v>
      </c>
      <c r="I20" s="460"/>
      <c r="J20" s="461"/>
      <c r="K20" s="174" t="str">
        <f>IF('2.  Provider Information'!C17="","",SUM(C17/'2.  Provider Information'!C17))</f>
        <v/>
      </c>
      <c r="L20" s="140"/>
    </row>
    <row r="21" spans="1:13" ht="33.75" customHeight="1" thickBot="1">
      <c r="B21" s="437" t="s">
        <v>147</v>
      </c>
      <c r="C21" s="438"/>
      <c r="D21" s="170" t="str">
        <f>IF(C79=0,"-",D20/C79)</f>
        <v>-</v>
      </c>
      <c r="E21" s="119"/>
      <c r="F21" s="46"/>
      <c r="H21" s="484" t="s">
        <v>54</v>
      </c>
      <c r="I21" s="484"/>
      <c r="J21" s="484"/>
      <c r="K21" s="484"/>
    </row>
    <row r="22" spans="1:13" ht="33.75" customHeight="1" thickBot="1">
      <c r="B22" s="437" t="s">
        <v>143</v>
      </c>
      <c r="C22" s="438"/>
      <c r="D22" s="171"/>
      <c r="E22" s="119"/>
      <c r="H22" s="462"/>
      <c r="I22" s="463"/>
      <c r="J22" s="463"/>
      <c r="K22" s="464"/>
    </row>
    <row r="23" spans="1:13" ht="33.75" customHeight="1" thickBot="1">
      <c r="B23" s="437" t="s">
        <v>145</v>
      </c>
      <c r="C23" s="438"/>
      <c r="D23" s="172"/>
      <c r="H23" s="465"/>
      <c r="I23" s="466"/>
      <c r="J23" s="466"/>
      <c r="K23" s="467"/>
    </row>
    <row r="24" spans="1:13" ht="33.75" customHeight="1" thickBot="1">
      <c r="B24" s="482" t="s">
        <v>146</v>
      </c>
      <c r="C24" s="483"/>
      <c r="D24" s="173"/>
      <c r="F24" s="46"/>
      <c r="H24" s="468"/>
      <c r="I24" s="469"/>
      <c r="J24" s="469"/>
      <c r="K24" s="470"/>
    </row>
    <row r="25" spans="1:13" ht="15.65" customHeight="1">
      <c r="I25" s="47"/>
      <c r="J25" s="47"/>
      <c r="K25" s="47"/>
      <c r="L25" s="119"/>
    </row>
    <row r="26" spans="1:13" ht="15.5">
      <c r="A26" s="71"/>
      <c r="B26" s="74" t="s">
        <v>99</v>
      </c>
    </row>
    <row r="27" spans="1:13" ht="33.65" customHeight="1">
      <c r="A27" s="71"/>
      <c r="B27" s="379" t="s">
        <v>55</v>
      </c>
      <c r="C27" s="379"/>
      <c r="D27" s="379"/>
      <c r="E27" s="379"/>
      <c r="F27" s="379"/>
      <c r="G27" s="379"/>
      <c r="H27" s="379"/>
      <c r="I27" s="379"/>
      <c r="J27" s="379"/>
      <c r="K27" s="379"/>
    </row>
    <row r="28" spans="1:13" ht="19.5" customHeight="1" thickBot="1">
      <c r="A28" s="71"/>
      <c r="B28" s="443" t="str">
        <f>"Changes in cost above "&amp;Lookups!$E$2*100&amp;"% will show as red. Please provide explanation in the comments box below."</f>
        <v>Changes in cost above 5% will show as red. Please provide explanation in the comments box below.</v>
      </c>
      <c r="C28" s="443"/>
      <c r="D28" s="443"/>
      <c r="E28" s="443"/>
      <c r="F28" s="443"/>
      <c r="G28" s="443"/>
      <c r="H28" s="443"/>
      <c r="I28" s="443"/>
      <c r="J28" s="443"/>
      <c r="K28" s="443"/>
    </row>
    <row r="29" spans="1:13" ht="15.5">
      <c r="B29" s="383" t="s">
        <v>56</v>
      </c>
      <c r="C29" s="385" t="str" cm="1">
        <f t="array" ref="C29">INDEX(Lookups!$A:$A,MATCH('2.  Provider Information'!$H$2,Lookups!$A:$A,0)-1)&amp;" Costs"</f>
        <v>2022/23 Costs</v>
      </c>
      <c r="D29" s="386"/>
      <c r="E29" s="62"/>
      <c r="F29" s="385" t="str">
        <f>'2.  Provider Information'!$H$2&amp;" Costs"</f>
        <v>2023/24 Costs</v>
      </c>
      <c r="G29" s="386"/>
      <c r="H29" s="385" t="s">
        <v>57</v>
      </c>
      <c r="I29" s="386"/>
      <c r="J29" s="385" t="s">
        <v>58</v>
      </c>
      <c r="K29" s="387"/>
    </row>
    <row r="30" spans="1:13" ht="46.15" customHeight="1">
      <c r="B30" s="384"/>
      <c r="C30" s="48" t="s">
        <v>59</v>
      </c>
      <c r="D30" s="49" t="s">
        <v>60</v>
      </c>
      <c r="E30" s="49"/>
      <c r="F30" s="48" t="s">
        <v>59</v>
      </c>
      <c r="G30" s="49" t="s">
        <v>60</v>
      </c>
      <c r="H30" s="48" t="s">
        <v>59</v>
      </c>
      <c r="I30" s="49" t="s">
        <v>60</v>
      </c>
      <c r="J30" s="48" t="s">
        <v>59</v>
      </c>
      <c r="K30" s="50" t="s">
        <v>60</v>
      </c>
    </row>
    <row r="31" spans="1:13" ht="18.649999999999999" customHeight="1">
      <c r="B31" s="372" t="s">
        <v>61</v>
      </c>
      <c r="C31" s="373"/>
      <c r="D31" s="373"/>
      <c r="E31" s="373"/>
      <c r="F31" s="373"/>
      <c r="G31" s="373"/>
      <c r="H31" s="373"/>
      <c r="I31" s="373"/>
      <c r="J31" s="373"/>
      <c r="K31" s="374"/>
    </row>
    <row r="32" spans="1:13" ht="18.649999999999999" customHeight="1">
      <c r="B32" s="175" t="s">
        <v>103</v>
      </c>
      <c r="C32" s="176"/>
      <c r="D32" s="176"/>
      <c r="E32" s="177"/>
      <c r="F32" s="176"/>
      <c r="G32" s="176"/>
      <c r="H32" s="178">
        <f>F32-C32</f>
        <v>0</v>
      </c>
      <c r="I32" s="178">
        <f>G32-D32</f>
        <v>0</v>
      </c>
      <c r="J32" s="179" t="str">
        <f>IFERROR(H32/C32,"-")</f>
        <v>-</v>
      </c>
      <c r="K32" s="180" t="str">
        <f>IFERROR(I32/D32,"-")</f>
        <v>-</v>
      </c>
      <c r="M32" s="141"/>
    </row>
    <row r="33" spans="2:12" ht="18.649999999999999" customHeight="1">
      <c r="B33" s="175" t="s">
        <v>104</v>
      </c>
      <c r="C33" s="176"/>
      <c r="D33" s="176"/>
      <c r="E33" s="177"/>
      <c r="F33" s="176"/>
      <c r="G33" s="176"/>
      <c r="H33" s="178">
        <f t="shared" ref="H33:H39" si="3">F33-C33</f>
        <v>0</v>
      </c>
      <c r="I33" s="178">
        <f t="shared" ref="I33:I39" si="4">G33-D33</f>
        <v>0</v>
      </c>
      <c r="J33" s="179" t="str">
        <f t="shared" ref="J33:J39" si="5">IFERROR(H33/C33,"-")</f>
        <v>-</v>
      </c>
      <c r="K33" s="180" t="str">
        <f t="shared" ref="K33:K39" si="6">IFERROR(I33/D33,"-")</f>
        <v>-</v>
      </c>
    </row>
    <row r="34" spans="2:12" ht="18.649999999999999" customHeight="1">
      <c r="B34" s="175" t="s">
        <v>105</v>
      </c>
      <c r="C34" s="176"/>
      <c r="D34" s="176"/>
      <c r="E34" s="177"/>
      <c r="F34" s="176"/>
      <c r="G34" s="176"/>
      <c r="H34" s="178">
        <f t="shared" si="3"/>
        <v>0</v>
      </c>
      <c r="I34" s="178">
        <f t="shared" si="4"/>
        <v>0</v>
      </c>
      <c r="J34" s="179" t="str">
        <f t="shared" si="5"/>
        <v>-</v>
      </c>
      <c r="K34" s="180" t="str">
        <f t="shared" si="6"/>
        <v>-</v>
      </c>
    </row>
    <row r="35" spans="2:12" ht="18.649999999999999" customHeight="1">
      <c r="B35" s="175" t="s">
        <v>106</v>
      </c>
      <c r="C35" s="176"/>
      <c r="D35" s="176"/>
      <c r="E35" s="177"/>
      <c r="F35" s="176"/>
      <c r="G35" s="176"/>
      <c r="H35" s="178">
        <f t="shared" si="3"/>
        <v>0</v>
      </c>
      <c r="I35" s="178">
        <f t="shared" si="4"/>
        <v>0</v>
      </c>
      <c r="J35" s="179" t="str">
        <f t="shared" si="5"/>
        <v>-</v>
      </c>
      <c r="K35" s="180" t="str">
        <f t="shared" si="6"/>
        <v>-</v>
      </c>
    </row>
    <row r="36" spans="2:12" ht="18.649999999999999" customHeight="1">
      <c r="B36" s="175" t="s">
        <v>107</v>
      </c>
      <c r="C36" s="176"/>
      <c r="D36" s="176"/>
      <c r="E36" s="177"/>
      <c r="F36" s="176"/>
      <c r="G36" s="176"/>
      <c r="H36" s="178">
        <f t="shared" si="3"/>
        <v>0</v>
      </c>
      <c r="I36" s="178">
        <f t="shared" si="4"/>
        <v>0</v>
      </c>
      <c r="J36" s="179" t="str">
        <f t="shared" si="5"/>
        <v>-</v>
      </c>
      <c r="K36" s="180" t="str">
        <f t="shared" si="6"/>
        <v>-</v>
      </c>
    </row>
    <row r="37" spans="2:12" ht="18.649999999999999" customHeight="1">
      <c r="B37" s="175" t="s">
        <v>108</v>
      </c>
      <c r="C37" s="176"/>
      <c r="D37" s="176"/>
      <c r="E37" s="177"/>
      <c r="F37" s="176"/>
      <c r="G37" s="176"/>
      <c r="H37" s="178">
        <f t="shared" si="3"/>
        <v>0</v>
      </c>
      <c r="I37" s="178">
        <f t="shared" si="4"/>
        <v>0</v>
      </c>
      <c r="J37" s="179" t="str">
        <f t="shared" si="5"/>
        <v>-</v>
      </c>
      <c r="K37" s="180" t="str">
        <f t="shared" si="6"/>
        <v>-</v>
      </c>
    </row>
    <row r="38" spans="2:12" ht="18.649999999999999" customHeight="1">
      <c r="B38" s="175" t="s">
        <v>109</v>
      </c>
      <c r="C38" s="176"/>
      <c r="D38" s="176"/>
      <c r="E38" s="177"/>
      <c r="F38" s="176"/>
      <c r="G38" s="176"/>
      <c r="H38" s="178">
        <f t="shared" si="3"/>
        <v>0</v>
      </c>
      <c r="I38" s="178">
        <f t="shared" si="4"/>
        <v>0</v>
      </c>
      <c r="J38" s="179" t="str">
        <f t="shared" si="5"/>
        <v>-</v>
      </c>
      <c r="K38" s="180" t="str">
        <f t="shared" si="6"/>
        <v>-</v>
      </c>
    </row>
    <row r="39" spans="2:12" ht="18.649999999999999" customHeight="1">
      <c r="B39" s="181" t="s">
        <v>110</v>
      </c>
      <c r="C39" s="182"/>
      <c r="D39" s="182"/>
      <c r="E39" s="183"/>
      <c r="F39" s="182"/>
      <c r="G39" s="182"/>
      <c r="H39" s="178">
        <f t="shared" si="3"/>
        <v>0</v>
      </c>
      <c r="I39" s="178">
        <f t="shared" si="4"/>
        <v>0</v>
      </c>
      <c r="J39" s="179" t="str">
        <f t="shared" si="5"/>
        <v>-</v>
      </c>
      <c r="K39" s="180" t="str">
        <f t="shared" si="6"/>
        <v>-</v>
      </c>
    </row>
    <row r="40" spans="2:12" ht="22.15" customHeight="1">
      <c r="B40" s="184" t="s">
        <v>303</v>
      </c>
      <c r="C40" s="431"/>
      <c r="D40" s="432"/>
      <c r="E40" s="432"/>
      <c r="F40" s="432"/>
      <c r="G40" s="432"/>
      <c r="H40" s="432"/>
      <c r="I40" s="432"/>
      <c r="J40" s="432"/>
      <c r="K40" s="433"/>
    </row>
    <row r="41" spans="2:12" ht="18.649999999999999" customHeight="1">
      <c r="B41" s="185" t="s">
        <v>62</v>
      </c>
      <c r="C41" s="186"/>
      <c r="D41" s="186"/>
      <c r="E41" s="187"/>
      <c r="F41" s="186"/>
      <c r="G41" s="186"/>
      <c r="H41" s="188">
        <f>F41-C41</f>
        <v>0</v>
      </c>
      <c r="I41" s="188">
        <f>G41-D41</f>
        <v>0</v>
      </c>
      <c r="J41" s="189" t="str">
        <f t="shared" ref="J41:J46" si="7">IFERROR(H41/C41,"-")</f>
        <v>-</v>
      </c>
      <c r="K41" s="190" t="str">
        <f t="shared" ref="K41:K46" si="8">IFERROR(I41/D41,"-")</f>
        <v>-</v>
      </c>
    </row>
    <row r="42" spans="2:12" ht="18.649999999999999" customHeight="1">
      <c r="B42" s="175" t="s">
        <v>63</v>
      </c>
      <c r="C42" s="176"/>
      <c r="D42" s="176"/>
      <c r="E42" s="177"/>
      <c r="F42" s="176"/>
      <c r="G42" s="176"/>
      <c r="H42" s="188">
        <f t="shared" ref="H42:H46" si="9">F42-C42</f>
        <v>0</v>
      </c>
      <c r="I42" s="188">
        <f t="shared" ref="I42:I46" si="10">G42-D42</f>
        <v>0</v>
      </c>
      <c r="J42" s="189" t="str">
        <f t="shared" si="7"/>
        <v>-</v>
      </c>
      <c r="K42" s="190" t="str">
        <f t="shared" si="8"/>
        <v>-</v>
      </c>
    </row>
    <row r="43" spans="2:12" ht="18.649999999999999" customHeight="1">
      <c r="B43" s="175" t="s">
        <v>64</v>
      </c>
      <c r="C43" s="176"/>
      <c r="D43" s="176"/>
      <c r="E43" s="177"/>
      <c r="F43" s="176"/>
      <c r="G43" s="176"/>
      <c r="H43" s="188">
        <f t="shared" si="9"/>
        <v>0</v>
      </c>
      <c r="I43" s="188">
        <f t="shared" si="10"/>
        <v>0</v>
      </c>
      <c r="J43" s="189" t="str">
        <f t="shared" si="7"/>
        <v>-</v>
      </c>
      <c r="K43" s="190" t="str">
        <f t="shared" si="8"/>
        <v>-</v>
      </c>
    </row>
    <row r="44" spans="2:12" ht="18.649999999999999" customHeight="1">
      <c r="B44" s="175" t="s">
        <v>65</v>
      </c>
      <c r="C44" s="176"/>
      <c r="D44" s="176"/>
      <c r="E44" s="177"/>
      <c r="F44" s="176"/>
      <c r="G44" s="176"/>
      <c r="H44" s="188">
        <f t="shared" si="9"/>
        <v>0</v>
      </c>
      <c r="I44" s="188">
        <f t="shared" si="10"/>
        <v>0</v>
      </c>
      <c r="J44" s="189" t="str">
        <f t="shared" si="7"/>
        <v>-</v>
      </c>
      <c r="K44" s="190" t="str">
        <f t="shared" si="8"/>
        <v>-</v>
      </c>
    </row>
    <row r="45" spans="2:12" ht="18.649999999999999" customHeight="1">
      <c r="B45" s="175" t="s">
        <v>66</v>
      </c>
      <c r="C45" s="176"/>
      <c r="D45" s="176"/>
      <c r="E45" s="177"/>
      <c r="F45" s="176"/>
      <c r="G45" s="176"/>
      <c r="H45" s="188">
        <f t="shared" si="9"/>
        <v>0</v>
      </c>
      <c r="I45" s="188">
        <f t="shared" si="10"/>
        <v>0</v>
      </c>
      <c r="J45" s="189" t="str">
        <f t="shared" si="7"/>
        <v>-</v>
      </c>
      <c r="K45" s="190" t="str">
        <f t="shared" si="8"/>
        <v>-</v>
      </c>
    </row>
    <row r="46" spans="2:12" ht="18.649999999999999" customHeight="1">
      <c r="B46" s="175" t="s">
        <v>67</v>
      </c>
      <c r="C46" s="176"/>
      <c r="D46" s="176"/>
      <c r="E46" s="177"/>
      <c r="F46" s="176"/>
      <c r="G46" s="176"/>
      <c r="H46" s="188">
        <f t="shared" si="9"/>
        <v>0</v>
      </c>
      <c r="I46" s="188">
        <f t="shared" si="10"/>
        <v>0</v>
      </c>
      <c r="J46" s="189" t="str">
        <f t="shared" si="7"/>
        <v>-</v>
      </c>
      <c r="K46" s="190" t="str">
        <f t="shared" si="8"/>
        <v>-</v>
      </c>
    </row>
    <row r="47" spans="2:12" ht="33.75" customHeight="1">
      <c r="B47" s="191" t="s">
        <v>302</v>
      </c>
      <c r="C47" s="431"/>
      <c r="D47" s="432"/>
      <c r="E47" s="432"/>
      <c r="F47" s="432"/>
      <c r="G47" s="432"/>
      <c r="H47" s="432"/>
      <c r="I47" s="432"/>
      <c r="J47" s="432"/>
      <c r="K47" s="433"/>
    </row>
    <row r="48" spans="2:12" ht="40.9" customHeight="1">
      <c r="B48" s="192"/>
      <c r="C48" s="176"/>
      <c r="D48" s="176"/>
      <c r="E48" s="177"/>
      <c r="F48" s="176"/>
      <c r="G48" s="176"/>
      <c r="H48" s="188">
        <f>F48-C48</f>
        <v>0</v>
      </c>
      <c r="I48" s="188">
        <f>G48-D48</f>
        <v>0</v>
      </c>
      <c r="J48" s="189" t="str">
        <f>IFERROR(H48/C48,"-")</f>
        <v>-</v>
      </c>
      <c r="K48" s="190" t="str">
        <f>IFERROR(I48/D48,"-")</f>
        <v>-</v>
      </c>
      <c r="L48" s="46"/>
    </row>
    <row r="49" spans="2:12" ht="26.5" customHeight="1">
      <c r="B49" s="51" t="s">
        <v>68</v>
      </c>
      <c r="C49" s="193">
        <f>SUM(C32:C48)</f>
        <v>0</v>
      </c>
      <c r="D49" s="193">
        <f>SUM(D32:D48)</f>
        <v>0</v>
      </c>
      <c r="E49" s="194"/>
      <c r="F49" s="193">
        <f>SUM(F32:F48)</f>
        <v>0</v>
      </c>
      <c r="G49" s="193">
        <f>SUM(G32:G48)</f>
        <v>0</v>
      </c>
      <c r="H49" s="193">
        <f>SUM(H32:H48)</f>
        <v>0</v>
      </c>
      <c r="I49" s="193">
        <f>SUM(I32:I48)</f>
        <v>0</v>
      </c>
      <c r="J49" s="218" t="str">
        <f>IFERROR(H49/C49,"-")</f>
        <v>-</v>
      </c>
      <c r="K49" s="219" t="str">
        <f>IFERROR(I49/D49,"-")</f>
        <v>-</v>
      </c>
    </row>
    <row r="50" spans="2:12" ht="26.5" customHeight="1" thickBot="1">
      <c r="B50" s="52" t="s">
        <v>69</v>
      </c>
      <c r="C50" s="439">
        <f>C49+D49</f>
        <v>0</v>
      </c>
      <c r="D50" s="440"/>
      <c r="E50" s="61"/>
      <c r="F50" s="439">
        <f>F49+G49</f>
        <v>0</v>
      </c>
      <c r="G50" s="440"/>
      <c r="H50" s="439">
        <f>H49+I49</f>
        <v>0</v>
      </c>
      <c r="I50" s="440"/>
      <c r="J50" s="441" t="str">
        <f>IF(ISERROR((F50-C50)/C50),"-",(F50-C50)/C50)</f>
        <v>-</v>
      </c>
      <c r="K50" s="442"/>
    </row>
    <row r="51" spans="2:12" ht="15.5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2:12" ht="16" thickBot="1">
      <c r="B52" s="74" t="s">
        <v>259</v>
      </c>
      <c r="C52" s="54"/>
      <c r="D52" s="54"/>
      <c r="E52" s="54"/>
      <c r="F52" s="54"/>
      <c r="G52" s="54"/>
      <c r="H52" s="54"/>
      <c r="I52" s="54"/>
      <c r="J52" s="55"/>
      <c r="K52" s="55"/>
    </row>
    <row r="53" spans="2:12" ht="16" thickBot="1">
      <c r="B53" s="101" t="s">
        <v>56</v>
      </c>
      <c r="C53" s="385" t="str" cm="1">
        <f t="array" ref="C53">INDEX(Lookups!$A:$A,MATCH('2.  Provider Information'!$H$2,Lookups!$A:$A,0)-1)&amp;" Costs"</f>
        <v>2022/23 Costs</v>
      </c>
      <c r="D53" s="386"/>
      <c r="E53" s="56"/>
      <c r="F53" s="385" t="str">
        <f>'2.  Provider Information'!$H$2&amp;" Costs"</f>
        <v>2023/24 Costs</v>
      </c>
      <c r="G53" s="386"/>
      <c r="H53" s="434" t="s">
        <v>57</v>
      </c>
      <c r="I53" s="435"/>
      <c r="J53" s="434" t="s">
        <v>58</v>
      </c>
      <c r="K53" s="436"/>
    </row>
    <row r="54" spans="2:12" ht="18.649999999999999" customHeight="1" thickBot="1">
      <c r="B54" s="57" t="s">
        <v>152</v>
      </c>
      <c r="C54" s="393"/>
      <c r="D54" s="393"/>
      <c r="E54" s="393"/>
      <c r="F54" s="393"/>
      <c r="G54" s="393"/>
      <c r="H54" s="393"/>
      <c r="I54" s="393"/>
      <c r="J54" s="393"/>
      <c r="K54" s="394"/>
    </row>
    <row r="55" spans="2:12" ht="18.649999999999999" customHeight="1">
      <c r="B55" s="185" t="s">
        <v>112</v>
      </c>
      <c r="C55" s="429"/>
      <c r="D55" s="430"/>
      <c r="E55" s="201"/>
      <c r="F55" s="429"/>
      <c r="G55" s="430"/>
      <c r="H55" s="368">
        <f>F55-C55</f>
        <v>0</v>
      </c>
      <c r="I55" s="369"/>
      <c r="J55" s="370" t="str">
        <f>IF(ISERROR((F55-C55)/C55),"-",(F55-C55)/C55)</f>
        <v>-</v>
      </c>
      <c r="K55" s="371"/>
    </row>
    <row r="56" spans="2:12" ht="18.649999999999999" customHeight="1">
      <c r="B56" s="175" t="s">
        <v>113</v>
      </c>
      <c r="C56" s="388"/>
      <c r="D56" s="389"/>
      <c r="E56" s="202"/>
      <c r="F56" s="388"/>
      <c r="G56" s="389"/>
      <c r="H56" s="368">
        <f t="shared" ref="H56:H62" si="11">F56-C56</f>
        <v>0</v>
      </c>
      <c r="I56" s="369"/>
      <c r="J56" s="370" t="str">
        <f t="shared" ref="J56:J67" si="12">IF(ISERROR((F56-C56)/C56),"-",(F56-C56)/C56)</f>
        <v>-</v>
      </c>
      <c r="K56" s="371"/>
    </row>
    <row r="57" spans="2:12" ht="18.649999999999999" customHeight="1">
      <c r="B57" s="175" t="s">
        <v>114</v>
      </c>
      <c r="C57" s="388"/>
      <c r="D57" s="389"/>
      <c r="E57" s="202"/>
      <c r="F57" s="388"/>
      <c r="G57" s="389"/>
      <c r="H57" s="368">
        <f t="shared" si="11"/>
        <v>0</v>
      </c>
      <c r="I57" s="369"/>
      <c r="J57" s="370" t="str">
        <f t="shared" si="12"/>
        <v>-</v>
      </c>
      <c r="K57" s="371"/>
    </row>
    <row r="58" spans="2:12" ht="18.649999999999999" customHeight="1">
      <c r="B58" s="175" t="s">
        <v>70</v>
      </c>
      <c r="C58" s="388"/>
      <c r="D58" s="389"/>
      <c r="E58" s="202"/>
      <c r="F58" s="388"/>
      <c r="G58" s="389"/>
      <c r="H58" s="368">
        <f t="shared" si="11"/>
        <v>0</v>
      </c>
      <c r="I58" s="369"/>
      <c r="J58" s="370" t="str">
        <f t="shared" si="12"/>
        <v>-</v>
      </c>
      <c r="K58" s="371"/>
    </row>
    <row r="59" spans="2:12" ht="18.649999999999999" customHeight="1">
      <c r="B59" s="203" t="s">
        <v>71</v>
      </c>
      <c r="C59" s="388"/>
      <c r="D59" s="389"/>
      <c r="E59" s="202"/>
      <c r="F59" s="388"/>
      <c r="G59" s="389"/>
      <c r="H59" s="368">
        <f t="shared" si="11"/>
        <v>0</v>
      </c>
      <c r="I59" s="369"/>
      <c r="J59" s="370" t="str">
        <f t="shared" si="12"/>
        <v>-</v>
      </c>
      <c r="K59" s="371"/>
    </row>
    <row r="60" spans="2:12" ht="18.649999999999999" customHeight="1">
      <c r="B60" s="203" t="s">
        <v>72</v>
      </c>
      <c r="C60" s="388"/>
      <c r="D60" s="389"/>
      <c r="E60" s="202"/>
      <c r="F60" s="388"/>
      <c r="G60" s="389"/>
      <c r="H60" s="368">
        <f t="shared" si="11"/>
        <v>0</v>
      </c>
      <c r="I60" s="369"/>
      <c r="J60" s="370" t="str">
        <f t="shared" si="12"/>
        <v>-</v>
      </c>
      <c r="K60" s="371"/>
    </row>
    <row r="61" spans="2:12" ht="18.649999999999999" customHeight="1">
      <c r="B61" s="203" t="s">
        <v>73</v>
      </c>
      <c r="C61" s="388"/>
      <c r="D61" s="389"/>
      <c r="E61" s="202"/>
      <c r="F61" s="388"/>
      <c r="G61" s="389"/>
      <c r="H61" s="368">
        <f t="shared" si="11"/>
        <v>0</v>
      </c>
      <c r="I61" s="369"/>
      <c r="J61" s="370" t="str">
        <f t="shared" si="12"/>
        <v>-</v>
      </c>
      <c r="K61" s="371"/>
    </row>
    <row r="62" spans="2:12" ht="18.649999999999999" customHeight="1">
      <c r="B62" s="203" t="s">
        <v>74</v>
      </c>
      <c r="C62" s="388"/>
      <c r="D62" s="389"/>
      <c r="E62" s="202"/>
      <c r="F62" s="388"/>
      <c r="G62" s="389"/>
      <c r="H62" s="368">
        <f t="shared" si="11"/>
        <v>0</v>
      </c>
      <c r="I62" s="369"/>
      <c r="J62" s="370" t="str">
        <f t="shared" si="12"/>
        <v>-</v>
      </c>
      <c r="K62" s="371"/>
    </row>
    <row r="63" spans="2:12" ht="31">
      <c r="B63" s="203" t="s">
        <v>75</v>
      </c>
      <c r="C63" s="388"/>
      <c r="D63" s="389"/>
      <c r="E63" s="202"/>
      <c r="F63" s="390"/>
      <c r="G63" s="391"/>
      <c r="H63" s="368">
        <f t="shared" ref="H63" si="13">F63-C63</f>
        <v>0</v>
      </c>
      <c r="I63" s="369"/>
      <c r="J63" s="370" t="str">
        <f t="shared" si="12"/>
        <v>-</v>
      </c>
      <c r="K63" s="371"/>
    </row>
    <row r="64" spans="2:12" ht="30" customHeight="1">
      <c r="B64" s="203" t="s">
        <v>76</v>
      </c>
      <c r="C64" s="388"/>
      <c r="D64" s="389"/>
      <c r="E64" s="202"/>
      <c r="F64" s="388"/>
      <c r="G64" s="389"/>
      <c r="H64" s="368">
        <f t="shared" ref="H64:H69" si="14">F64-C64</f>
        <v>0</v>
      </c>
      <c r="I64" s="369"/>
      <c r="J64" s="370" t="str">
        <f t="shared" si="12"/>
        <v>-</v>
      </c>
      <c r="K64" s="371"/>
    </row>
    <row r="65" spans="2:12" ht="18.649999999999999" customHeight="1">
      <c r="B65" s="203" t="s">
        <v>77</v>
      </c>
      <c r="C65" s="388"/>
      <c r="D65" s="389"/>
      <c r="E65" s="202"/>
      <c r="F65" s="388"/>
      <c r="G65" s="389"/>
      <c r="H65" s="368">
        <f t="shared" si="14"/>
        <v>0</v>
      </c>
      <c r="I65" s="369"/>
      <c r="J65" s="370" t="str">
        <f t="shared" si="12"/>
        <v>-</v>
      </c>
      <c r="K65" s="371"/>
    </row>
    <row r="66" spans="2:12" ht="30" customHeight="1">
      <c r="B66" s="203" t="s">
        <v>78</v>
      </c>
      <c r="C66" s="388"/>
      <c r="D66" s="389"/>
      <c r="E66" s="202"/>
      <c r="F66" s="388"/>
      <c r="G66" s="389"/>
      <c r="H66" s="368">
        <f t="shared" si="14"/>
        <v>0</v>
      </c>
      <c r="I66" s="369"/>
      <c r="J66" s="370" t="str">
        <f t="shared" si="12"/>
        <v>-</v>
      </c>
      <c r="K66" s="371"/>
    </row>
    <row r="67" spans="2:12" ht="18.649999999999999" customHeight="1" thickBot="1">
      <c r="B67" s="203" t="s">
        <v>79</v>
      </c>
      <c r="C67" s="388"/>
      <c r="D67" s="389"/>
      <c r="E67" s="202"/>
      <c r="F67" s="388"/>
      <c r="G67" s="389"/>
      <c r="H67" s="368">
        <f t="shared" si="14"/>
        <v>0</v>
      </c>
      <c r="I67" s="369"/>
      <c r="J67" s="370" t="str">
        <f t="shared" si="12"/>
        <v>-</v>
      </c>
      <c r="K67" s="371"/>
    </row>
    <row r="68" spans="2:12" ht="18.649999999999999" customHeight="1" thickBot="1">
      <c r="B68" s="60" t="s">
        <v>80</v>
      </c>
      <c r="C68" s="392"/>
      <c r="D68" s="393"/>
      <c r="E68" s="393"/>
      <c r="F68" s="393"/>
      <c r="G68" s="393"/>
      <c r="H68" s="393"/>
      <c r="I68" s="393"/>
      <c r="J68" s="393"/>
      <c r="K68" s="394"/>
    </row>
    <row r="69" spans="2:12" ht="18.649999999999999" customHeight="1">
      <c r="B69" s="175" t="s">
        <v>81</v>
      </c>
      <c r="C69" s="388"/>
      <c r="D69" s="389"/>
      <c r="E69" s="202"/>
      <c r="F69" s="388"/>
      <c r="G69" s="389"/>
      <c r="H69" s="368">
        <f t="shared" si="14"/>
        <v>0</v>
      </c>
      <c r="I69" s="369"/>
      <c r="J69" s="370" t="str">
        <f t="shared" ref="J69:J76" si="15">IF(ISERROR((F69-C69)/C69),"-",(F69-C69)/C69)</f>
        <v>-</v>
      </c>
      <c r="K69" s="371"/>
    </row>
    <row r="70" spans="2:12" ht="18.649999999999999" customHeight="1">
      <c r="B70" s="175" t="s">
        <v>82</v>
      </c>
      <c r="C70" s="390"/>
      <c r="D70" s="391"/>
      <c r="E70" s="202"/>
      <c r="F70" s="390"/>
      <c r="G70" s="391"/>
      <c r="H70" s="368">
        <f t="shared" ref="H70" si="16">F70-C70</f>
        <v>0</v>
      </c>
      <c r="I70" s="369"/>
      <c r="J70" s="370" t="str">
        <f t="shared" si="15"/>
        <v>-</v>
      </c>
      <c r="K70" s="371"/>
    </row>
    <row r="71" spans="2:12" ht="18.649999999999999" customHeight="1">
      <c r="B71" s="203" t="s">
        <v>83</v>
      </c>
      <c r="C71" s="388"/>
      <c r="D71" s="389"/>
      <c r="E71" s="202"/>
      <c r="F71" s="388"/>
      <c r="G71" s="389"/>
      <c r="H71" s="368">
        <f t="shared" ref="H71:H74" si="17">F71-C71</f>
        <v>0</v>
      </c>
      <c r="I71" s="369"/>
      <c r="J71" s="370" t="str">
        <f t="shared" si="15"/>
        <v>-</v>
      </c>
      <c r="K71" s="371"/>
    </row>
    <row r="72" spans="2:12" ht="18.649999999999999" customHeight="1">
      <c r="B72" s="175" t="s">
        <v>84</v>
      </c>
      <c r="C72" s="388"/>
      <c r="D72" s="389"/>
      <c r="E72" s="202"/>
      <c r="F72" s="388"/>
      <c r="G72" s="389"/>
      <c r="H72" s="368">
        <f t="shared" si="17"/>
        <v>0</v>
      </c>
      <c r="I72" s="369"/>
      <c r="J72" s="370" t="str">
        <f t="shared" si="15"/>
        <v>-</v>
      </c>
      <c r="K72" s="371"/>
    </row>
    <row r="73" spans="2:12" ht="18.649999999999999" customHeight="1">
      <c r="B73" s="175" t="s">
        <v>85</v>
      </c>
      <c r="C73" s="388"/>
      <c r="D73" s="389"/>
      <c r="E73" s="202"/>
      <c r="F73" s="388"/>
      <c r="G73" s="389"/>
      <c r="H73" s="368">
        <f t="shared" si="17"/>
        <v>0</v>
      </c>
      <c r="I73" s="369"/>
      <c r="J73" s="370" t="str">
        <f t="shared" si="15"/>
        <v>-</v>
      </c>
      <c r="K73" s="371"/>
    </row>
    <row r="74" spans="2:12" ht="18.649999999999999" customHeight="1">
      <c r="B74" s="203" t="s">
        <v>86</v>
      </c>
      <c r="C74" s="388"/>
      <c r="D74" s="389"/>
      <c r="E74" s="202"/>
      <c r="F74" s="388"/>
      <c r="G74" s="389"/>
      <c r="H74" s="368">
        <f t="shared" si="17"/>
        <v>0</v>
      </c>
      <c r="I74" s="369"/>
      <c r="J74" s="370" t="str">
        <f t="shared" si="15"/>
        <v>-</v>
      </c>
      <c r="K74" s="371"/>
    </row>
    <row r="75" spans="2:12" ht="18.649999999999999" customHeight="1">
      <c r="B75" s="203" t="s">
        <v>87</v>
      </c>
      <c r="C75" s="390"/>
      <c r="D75" s="391"/>
      <c r="E75" s="202"/>
      <c r="F75" s="390"/>
      <c r="G75" s="391"/>
      <c r="H75" s="368">
        <f t="shared" ref="H75:H78" si="18">F75-C75</f>
        <v>0</v>
      </c>
      <c r="I75" s="369"/>
      <c r="J75" s="370" t="str">
        <f t="shared" si="15"/>
        <v>-</v>
      </c>
      <c r="K75" s="371"/>
    </row>
    <row r="76" spans="2:12" ht="18.649999999999999" customHeight="1">
      <c r="B76" s="203" t="s">
        <v>88</v>
      </c>
      <c r="C76" s="390"/>
      <c r="D76" s="391"/>
      <c r="E76" s="202"/>
      <c r="F76" s="390"/>
      <c r="G76" s="391"/>
      <c r="H76" s="368">
        <f t="shared" si="18"/>
        <v>0</v>
      </c>
      <c r="I76" s="369"/>
      <c r="J76" s="370" t="str">
        <f t="shared" si="15"/>
        <v>-</v>
      </c>
      <c r="K76" s="371"/>
    </row>
    <row r="77" spans="2:12" ht="30.65" customHeight="1">
      <c r="B77" s="204" t="s">
        <v>117</v>
      </c>
      <c r="C77" s="414"/>
      <c r="D77" s="415"/>
      <c r="E77" s="415"/>
      <c r="F77" s="415"/>
      <c r="G77" s="415"/>
      <c r="H77" s="415"/>
      <c r="I77" s="415"/>
      <c r="J77" s="415"/>
      <c r="K77" s="416"/>
    </row>
    <row r="78" spans="2:12" ht="40.9" customHeight="1">
      <c r="B78" s="205"/>
      <c r="C78" s="388"/>
      <c r="D78" s="389"/>
      <c r="E78" s="202"/>
      <c r="F78" s="388"/>
      <c r="G78" s="389"/>
      <c r="H78" s="419">
        <f t="shared" si="18"/>
        <v>0</v>
      </c>
      <c r="I78" s="420"/>
      <c r="J78" s="403" t="str">
        <f>IF(ISERROR((F78-C78)/C78),"-",(F78-C78)/C78)</f>
        <v>-</v>
      </c>
      <c r="K78" s="404"/>
    </row>
    <row r="79" spans="2:12" ht="31.15" customHeight="1" thickBot="1">
      <c r="B79" s="68" t="s">
        <v>89</v>
      </c>
      <c r="C79" s="417">
        <f>SUM(C55:D78)</f>
        <v>0</v>
      </c>
      <c r="D79" s="418"/>
      <c r="E79" s="63"/>
      <c r="F79" s="417">
        <f>SUM(F55:G78)</f>
        <v>0</v>
      </c>
      <c r="G79" s="418"/>
      <c r="H79" s="417">
        <f>SUM(H55:I78)</f>
        <v>0</v>
      </c>
      <c r="I79" s="418"/>
      <c r="J79" s="401" t="str">
        <f>IF(ISERROR((F79-C79)/C79),"-",(F79-C79)/C79)</f>
        <v>-</v>
      </c>
      <c r="K79" s="402"/>
      <c r="L79" s="46"/>
    </row>
    <row r="80" spans="2:12" ht="8.5" customHeight="1" thickBot="1">
      <c r="E80" s="142"/>
    </row>
    <row r="81" spans="1:12" ht="26.5" customHeight="1" thickBot="1">
      <c r="B81" s="58" t="s">
        <v>90</v>
      </c>
      <c r="C81" s="397">
        <f>C79+C50</f>
        <v>0</v>
      </c>
      <c r="D81" s="398"/>
      <c r="E81" s="64"/>
      <c r="F81" s="397">
        <f>F79+F50</f>
        <v>0</v>
      </c>
      <c r="G81" s="398"/>
      <c r="H81" s="397">
        <f>F81-C81</f>
        <v>0</v>
      </c>
      <c r="I81" s="398"/>
      <c r="J81" s="399" t="str">
        <f>IF(ISERROR((F81-C81)/C81),"",(F81-C81)/C81)</f>
        <v/>
      </c>
      <c r="K81" s="400"/>
    </row>
    <row r="82" spans="1:12">
      <c r="C82" s="206"/>
      <c r="D82" s="206"/>
      <c r="E82" s="206"/>
      <c r="F82" s="207"/>
      <c r="G82" s="206"/>
    </row>
    <row r="83" spans="1:12" ht="15.5">
      <c r="B83" s="108"/>
      <c r="C83" s="395" t="str" cm="1">
        <f t="array" ref="C83">INDEX(Lookups!$A:$A,MATCH('2.  Provider Information'!$H$2,Lookups!$A:$A,0)-1)&amp;" Costs"</f>
        <v>2022/23 Costs</v>
      </c>
      <c r="D83" s="396"/>
      <c r="E83" s="208"/>
      <c r="F83" s="395" t="str">
        <f>'2.  Provider Information'!$H$2&amp;" (proposed)"</f>
        <v>2023/24 (proposed)</v>
      </c>
      <c r="G83" s="396"/>
      <c r="H83" s="48" t="s">
        <v>91</v>
      </c>
    </row>
    <row r="84" spans="1:12" ht="19.149999999999999" customHeight="1">
      <c r="B84" s="59" t="s">
        <v>92</v>
      </c>
      <c r="C84" s="427">
        <f>F17-C81</f>
        <v>0</v>
      </c>
      <c r="D84" s="428"/>
      <c r="E84" s="209"/>
      <c r="F84" s="427">
        <f>I17-F81</f>
        <v>0</v>
      </c>
      <c r="G84" s="428"/>
      <c r="H84" s="210" t="str">
        <f>IF(ISERROR((F84-C84)/C84),"-",(F84-C84)/C84)</f>
        <v>-</v>
      </c>
    </row>
    <row r="85" spans="1:12">
      <c r="F85" s="143"/>
    </row>
    <row r="86" spans="1:12" ht="21.65" customHeight="1" thickBot="1">
      <c r="A86" s="71"/>
      <c r="B86" s="74" t="s">
        <v>100</v>
      </c>
    </row>
    <row r="87" spans="1:12" ht="30" customHeight="1" thickBot="1">
      <c r="B87" s="424" t="s">
        <v>263</v>
      </c>
      <c r="C87" s="425"/>
      <c r="D87" s="425"/>
      <c r="E87" s="425"/>
      <c r="F87" s="425"/>
      <c r="G87" s="425"/>
      <c r="H87" s="425"/>
      <c r="I87" s="425"/>
      <c r="J87" s="425"/>
      <c r="K87" s="426"/>
    </row>
    <row r="88" spans="1:12" ht="150" customHeight="1" thickBot="1">
      <c r="B88" s="421"/>
      <c r="C88" s="422"/>
      <c r="D88" s="422"/>
      <c r="E88" s="422"/>
      <c r="F88" s="422"/>
      <c r="G88" s="422"/>
      <c r="H88" s="422"/>
      <c r="I88" s="422"/>
      <c r="J88" s="422"/>
      <c r="K88" s="423"/>
    </row>
    <row r="89" spans="1:12" ht="15.65" customHeight="1">
      <c r="B89" s="74"/>
    </row>
    <row r="90" spans="1:12" ht="18.649999999999999" customHeight="1" thickBot="1">
      <c r="B90" s="74" t="s">
        <v>101</v>
      </c>
    </row>
    <row r="91" spans="1:12" ht="33.75" customHeight="1" thickBot="1">
      <c r="B91" s="424" t="s">
        <v>279</v>
      </c>
      <c r="C91" s="425"/>
      <c r="D91" s="425"/>
      <c r="E91" s="425"/>
      <c r="F91" s="425"/>
      <c r="G91" s="425"/>
      <c r="H91" s="425"/>
      <c r="I91" s="425"/>
      <c r="J91" s="425"/>
      <c r="K91" s="426"/>
    </row>
    <row r="92" spans="1:12" ht="150" customHeight="1" thickBot="1">
      <c r="B92" s="421"/>
      <c r="C92" s="422"/>
      <c r="D92" s="422"/>
      <c r="E92" s="422"/>
      <c r="F92" s="422"/>
      <c r="G92" s="422"/>
      <c r="H92" s="422"/>
      <c r="I92" s="422"/>
      <c r="J92" s="422"/>
      <c r="K92" s="423"/>
    </row>
    <row r="93" spans="1:12" ht="19.149999999999999" customHeight="1"/>
    <row r="94" spans="1:12" ht="16" thickBot="1">
      <c r="B94" s="74" t="s">
        <v>102</v>
      </c>
    </row>
    <row r="95" spans="1:12" ht="27.65" customHeight="1">
      <c r="B95" s="144" t="s">
        <v>1</v>
      </c>
      <c r="C95" s="405"/>
      <c r="D95" s="406"/>
      <c r="E95" s="406"/>
      <c r="F95" s="406"/>
      <c r="G95" s="406"/>
      <c r="H95" s="406"/>
      <c r="I95" s="406"/>
      <c r="J95" s="406"/>
      <c r="K95" s="407"/>
      <c r="L95" s="119"/>
    </row>
    <row r="96" spans="1:12" ht="27.65" customHeight="1">
      <c r="B96" s="145" t="s">
        <v>3</v>
      </c>
      <c r="C96" s="408"/>
      <c r="D96" s="409"/>
      <c r="E96" s="409"/>
      <c r="F96" s="409"/>
      <c r="G96" s="409"/>
      <c r="H96" s="409"/>
      <c r="I96" s="409"/>
      <c r="J96" s="409"/>
      <c r="K96" s="410"/>
    </row>
    <row r="97" spans="2:11" ht="27.65" customHeight="1" thickBot="1">
      <c r="B97" s="146" t="s">
        <v>0</v>
      </c>
      <c r="C97" s="411"/>
      <c r="D97" s="412"/>
      <c r="E97" s="412"/>
      <c r="F97" s="412"/>
      <c r="G97" s="412"/>
      <c r="H97" s="412"/>
      <c r="I97" s="412"/>
      <c r="J97" s="412"/>
      <c r="K97" s="413"/>
    </row>
    <row r="98" spans="2:11" ht="15.5">
      <c r="B98" s="75"/>
    </row>
  </sheetData>
  <sheetProtection algorithmName="SHA-512" hashValue="n/VuAruKrmsUpXNDX6M3NFuadf/eFNJrfWmozjuplvOnjiCmen1zKOykQutMpP62uIf9hPuQyIwFr0egYemPSg==" saltValue="YzL5JFdjUMq7emBp4V2Njw==" spinCount="100000" sheet="1" selectLockedCells="1"/>
  <protectedRanges>
    <protectedRange password="CC1C" sqref="D21" name="Range1"/>
  </protectedRanges>
  <mergeCells count="155">
    <mergeCell ref="B2:K2"/>
    <mergeCell ref="B5:K5"/>
    <mergeCell ref="B6:K6"/>
    <mergeCell ref="B7:K7"/>
    <mergeCell ref="B4:K4"/>
    <mergeCell ref="H20:J20"/>
    <mergeCell ref="H22:K24"/>
    <mergeCell ref="D10:E10"/>
    <mergeCell ref="D11:E11"/>
    <mergeCell ref="D12:E12"/>
    <mergeCell ref="D13:E13"/>
    <mergeCell ref="D14:E14"/>
    <mergeCell ref="D15:E15"/>
    <mergeCell ref="D16:E16"/>
    <mergeCell ref="D17:E17"/>
    <mergeCell ref="B20:C20"/>
    <mergeCell ref="B23:C23"/>
    <mergeCell ref="B22:C22"/>
    <mergeCell ref="B24:C24"/>
    <mergeCell ref="H21:K21"/>
    <mergeCell ref="C47:K47"/>
    <mergeCell ref="C40:K40"/>
    <mergeCell ref="C53:D53"/>
    <mergeCell ref="F53:G53"/>
    <mergeCell ref="H53:I53"/>
    <mergeCell ref="J53:K53"/>
    <mergeCell ref="B21:C21"/>
    <mergeCell ref="C50:D50"/>
    <mergeCell ref="J56:K56"/>
    <mergeCell ref="C55:D55"/>
    <mergeCell ref="F50:G50"/>
    <mergeCell ref="J50:K50"/>
    <mergeCell ref="H50:I50"/>
    <mergeCell ref="C54:K54"/>
    <mergeCell ref="B28:K28"/>
    <mergeCell ref="H59:I59"/>
    <mergeCell ref="C65:D65"/>
    <mergeCell ref="F65:G65"/>
    <mergeCell ref="H65:I65"/>
    <mergeCell ref="J55:K55"/>
    <mergeCell ref="C56:D56"/>
    <mergeCell ref="F56:G56"/>
    <mergeCell ref="H56:I56"/>
    <mergeCell ref="J64:K64"/>
    <mergeCell ref="J57:K57"/>
    <mergeCell ref="C58:D58"/>
    <mergeCell ref="F58:G58"/>
    <mergeCell ref="H58:I58"/>
    <mergeCell ref="J58:K58"/>
    <mergeCell ref="F59:G59"/>
    <mergeCell ref="F55:G55"/>
    <mergeCell ref="H55:I55"/>
    <mergeCell ref="C57:D57"/>
    <mergeCell ref="F57:G57"/>
    <mergeCell ref="H57:I57"/>
    <mergeCell ref="C59:D59"/>
    <mergeCell ref="J59:K59"/>
    <mergeCell ref="C95:K95"/>
    <mergeCell ref="C96:K96"/>
    <mergeCell ref="C97:K97"/>
    <mergeCell ref="C77:K77"/>
    <mergeCell ref="C79:D79"/>
    <mergeCell ref="F79:G79"/>
    <mergeCell ref="H79:I79"/>
    <mergeCell ref="C74:D74"/>
    <mergeCell ref="F74:G74"/>
    <mergeCell ref="H74:I74"/>
    <mergeCell ref="C78:D78"/>
    <mergeCell ref="F78:G78"/>
    <mergeCell ref="H78:I78"/>
    <mergeCell ref="B92:K92"/>
    <mergeCell ref="B91:K91"/>
    <mergeCell ref="B88:K88"/>
    <mergeCell ref="B87:K87"/>
    <mergeCell ref="C84:D84"/>
    <mergeCell ref="F84:G84"/>
    <mergeCell ref="C83:D83"/>
    <mergeCell ref="C66:D66"/>
    <mergeCell ref="F66:G66"/>
    <mergeCell ref="H66:I66"/>
    <mergeCell ref="J66:K66"/>
    <mergeCell ref="J65:K65"/>
    <mergeCell ref="H60:I60"/>
    <mergeCell ref="J60:K60"/>
    <mergeCell ref="J62:K62"/>
    <mergeCell ref="F60:G60"/>
    <mergeCell ref="C62:D62"/>
    <mergeCell ref="C63:D63"/>
    <mergeCell ref="J61:K61"/>
    <mergeCell ref="C60:D60"/>
    <mergeCell ref="F63:G63"/>
    <mergeCell ref="C64:D64"/>
    <mergeCell ref="F64:G64"/>
    <mergeCell ref="H64:I64"/>
    <mergeCell ref="H62:I62"/>
    <mergeCell ref="C61:D61"/>
    <mergeCell ref="F61:G61"/>
    <mergeCell ref="H61:I61"/>
    <mergeCell ref="C67:D67"/>
    <mergeCell ref="F67:G67"/>
    <mergeCell ref="C68:K68"/>
    <mergeCell ref="F69:G69"/>
    <mergeCell ref="F83:G83"/>
    <mergeCell ref="C71:D71"/>
    <mergeCell ref="H73:I73"/>
    <mergeCell ref="J72:K72"/>
    <mergeCell ref="J73:K73"/>
    <mergeCell ref="C73:D73"/>
    <mergeCell ref="F72:G72"/>
    <mergeCell ref="C81:D81"/>
    <mergeCell ref="F81:G81"/>
    <mergeCell ref="H81:I81"/>
    <mergeCell ref="J81:K81"/>
    <mergeCell ref="F73:G73"/>
    <mergeCell ref="H72:I72"/>
    <mergeCell ref="F71:G71"/>
    <mergeCell ref="H71:I71"/>
    <mergeCell ref="J74:K74"/>
    <mergeCell ref="J79:K79"/>
    <mergeCell ref="C69:D69"/>
    <mergeCell ref="J78:K78"/>
    <mergeCell ref="C72:D72"/>
    <mergeCell ref="J71:K71"/>
    <mergeCell ref="J69:K69"/>
    <mergeCell ref="C70:D70"/>
    <mergeCell ref="F70:G70"/>
    <mergeCell ref="C75:D75"/>
    <mergeCell ref="C76:D76"/>
    <mergeCell ref="F75:G75"/>
    <mergeCell ref="F76:G76"/>
    <mergeCell ref="H69:I69"/>
    <mergeCell ref="B1:J1"/>
    <mergeCell ref="H63:I63"/>
    <mergeCell ref="H70:I70"/>
    <mergeCell ref="H75:I75"/>
    <mergeCell ref="H76:I76"/>
    <mergeCell ref="J76:K76"/>
    <mergeCell ref="J75:K75"/>
    <mergeCell ref="J63:K63"/>
    <mergeCell ref="J70:K70"/>
    <mergeCell ref="B31:K31"/>
    <mergeCell ref="J15:J16"/>
    <mergeCell ref="K15:K16"/>
    <mergeCell ref="B27:K27"/>
    <mergeCell ref="C9:F9"/>
    <mergeCell ref="G9:I9"/>
    <mergeCell ref="J9:K9"/>
    <mergeCell ref="B29:B30"/>
    <mergeCell ref="C29:D29"/>
    <mergeCell ref="F29:G29"/>
    <mergeCell ref="H29:I29"/>
    <mergeCell ref="J29:K29"/>
    <mergeCell ref="F62:G62"/>
    <mergeCell ref="H67:I67"/>
    <mergeCell ref="J67:K67"/>
  </mergeCells>
  <conditionalFormatting sqref="J55:K67 J69:K76 J78:K78 J41:K46 J48:K49 J32:K39">
    <cfRule type="cellIs" dxfId="15" priority="5" operator="lessThan">
      <formula>0</formula>
    </cfRule>
    <cfRule type="cellIs" dxfId="14" priority="8" operator="equal">
      <formula>0</formula>
    </cfRule>
  </conditionalFormatting>
  <dataValidations count="2">
    <dataValidation type="decimal" allowBlank="1" showInputMessage="1" showErrorMessage="1" sqref="D20 D23:D24 C41:D46 F41:G46 C48:D48 F48:G48 C55:D67 F55:G67 C69:D76 F69:G76 C78:D78 F78:G78 F32:G39 C32:D39" xr:uid="{EBEAF5BE-3C9F-400F-B1CF-0C3F84270CB0}">
      <formula1>-1000000000</formula1>
      <formula2>1000000000</formula2>
    </dataValidation>
    <dataValidation type="date" allowBlank="1" showInputMessage="1" showErrorMessage="1" sqref="C97:K97" xr:uid="{6781A47D-1EFB-4A10-8EC7-C4978EFDF63E}">
      <formula1>25569</formula1>
      <formula2>402133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380B5C-60B0-4856-82DA-85556E8ADB99}">
            <xm:f>NOT(ISERROR(SEARCH("-",J32)))</xm:f>
            <xm:f>"-"</xm:f>
            <x14:dxf>
              <fill>
                <patternFill>
                  <bgColor theme="2"/>
                </patternFill>
              </fill>
            </x14:dxf>
          </x14:cfRule>
          <x14:cfRule type="cellIs" priority="7" operator="greaterThan" id="{BED9CBAB-4C84-49C2-9876-F134BF2CEFEA}">
            <xm:f>Lookups!$E$2</xm:f>
            <x14:dxf>
              <fill>
                <patternFill>
                  <bgColor rgb="FFFF7171"/>
                </patternFill>
              </fill>
            </x14:dxf>
          </x14:cfRule>
          <xm:sqref>J55:K67 J69:K76 J78:K78 J41:K46 J48:K49 J32:K39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C348D7-C054-4CA1-A607-874982FE5E09}">
          <x14:formula1>
            <xm:f>Lookups!$C$2:$C$3</xm:f>
          </x14:formula1>
          <xm:sqref>D22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4182-2BDA-4CA9-9F83-69544FB75BBC}">
  <sheetPr>
    <tabColor rgb="FFE2FAE3"/>
  </sheetPr>
  <dimension ref="A1:N82"/>
  <sheetViews>
    <sheetView showGridLines="0" showRowColHeaders="0" zoomScaleNormal="100" workbookViewId="0">
      <selection activeCell="C10" sqref="C10"/>
    </sheetView>
  </sheetViews>
  <sheetFormatPr defaultColWidth="0" defaultRowHeight="15" customHeight="1" zeroHeight="1"/>
  <cols>
    <col min="1" max="1" width="1.54296875" style="10" customWidth="1"/>
    <col min="2" max="2" width="35.54296875" style="10" customWidth="1"/>
    <col min="3" max="3" width="12.7265625" style="10" customWidth="1"/>
    <col min="4" max="4" width="17.26953125" style="10" customWidth="1"/>
    <col min="5" max="5" width="1.7265625" style="10" customWidth="1"/>
    <col min="6" max="7" width="12.7265625" style="10" customWidth="1"/>
    <col min="8" max="8" width="17.26953125" style="10" customWidth="1"/>
    <col min="9" max="11" width="12.7265625" style="10" customWidth="1"/>
    <col min="12" max="12" width="1.54296875" style="10" customWidth="1"/>
    <col min="13" max="14" width="0" style="10" hidden="1" customWidth="1"/>
    <col min="15" max="16384" width="8.81640625" style="10" hidden="1"/>
  </cols>
  <sheetData>
    <row r="1" spans="2:14" ht="85.15" customHeight="1" thickBot="1">
      <c r="B1" s="367" t="s">
        <v>304</v>
      </c>
      <c r="C1" s="367"/>
      <c r="D1" s="367"/>
      <c r="E1" s="367"/>
      <c r="F1" s="367"/>
      <c r="G1" s="367"/>
      <c r="H1" s="367"/>
      <c r="I1" s="367"/>
      <c r="J1" s="367"/>
      <c r="N1" s="135"/>
    </row>
    <row r="2" spans="2:14" ht="70.150000000000006" customHeight="1" thickBot="1">
      <c r="B2" s="444" t="s">
        <v>170</v>
      </c>
      <c r="C2" s="445"/>
      <c r="D2" s="445"/>
      <c r="E2" s="445"/>
      <c r="F2" s="445"/>
      <c r="G2" s="445"/>
      <c r="H2" s="445"/>
      <c r="I2" s="445"/>
      <c r="J2" s="445"/>
      <c r="K2" s="446"/>
      <c r="N2" s="135"/>
    </row>
    <row r="3" spans="2:14" ht="16.899999999999999" customHeight="1" thickBot="1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65"/>
      <c r="M3" s="65"/>
    </row>
    <row r="4" spans="2:14" ht="27" customHeight="1" thickBot="1">
      <c r="B4" s="456" t="s">
        <v>118</v>
      </c>
      <c r="C4" s="457"/>
      <c r="D4" s="457"/>
      <c r="E4" s="457"/>
      <c r="F4" s="457"/>
      <c r="G4" s="457"/>
      <c r="H4" s="457"/>
      <c r="I4" s="457"/>
      <c r="J4" s="457"/>
      <c r="K4" s="458"/>
      <c r="L4" s="65"/>
      <c r="M4" s="65"/>
    </row>
    <row r="5" spans="2:14" ht="27.65" customHeight="1" thickBot="1">
      <c r="B5" s="450" t="s">
        <v>261</v>
      </c>
      <c r="C5" s="451"/>
      <c r="D5" s="451"/>
      <c r="E5" s="451"/>
      <c r="F5" s="451"/>
      <c r="G5" s="451"/>
      <c r="H5" s="451"/>
      <c r="I5" s="451"/>
      <c r="J5" s="451"/>
      <c r="K5" s="452"/>
      <c r="L5" s="65"/>
      <c r="M5" s="66"/>
      <c r="N5" s="137"/>
    </row>
    <row r="6" spans="2:14" ht="27.65" customHeight="1" thickBot="1">
      <c r="B6" s="453" t="s">
        <v>262</v>
      </c>
      <c r="C6" s="454"/>
      <c r="D6" s="454"/>
      <c r="E6" s="454"/>
      <c r="F6" s="454"/>
      <c r="G6" s="454"/>
      <c r="H6" s="454"/>
      <c r="I6" s="454"/>
      <c r="J6" s="454"/>
      <c r="K6" s="455"/>
      <c r="L6" s="65"/>
      <c r="M6" s="66"/>
      <c r="N6" s="137"/>
    </row>
    <row r="7" spans="2:14" ht="19" thickBot="1">
      <c r="B7" s="121"/>
      <c r="C7" s="122"/>
    </row>
    <row r="8" spans="2:14" ht="23.5" customHeight="1" thickBot="1">
      <c r="B8" s="74" t="s">
        <v>98</v>
      </c>
      <c r="C8" s="380" t="str" cm="1">
        <f t="array" ref="C8">"Actual "&amp;INDEX(Lookups!$A:$A,MATCH('2.  Provider Information'!$H$2,Lookups!$A:$A,0)-1)</f>
        <v>Actual 2022/23</v>
      </c>
      <c r="D8" s="381"/>
      <c r="E8" s="381"/>
      <c r="F8" s="382"/>
      <c r="G8" s="380" t="str">
        <f>"Proposal for "&amp;'2.  Provider Information'!$H$2</f>
        <v>Proposal for 2023/24</v>
      </c>
      <c r="H8" s="381"/>
      <c r="I8" s="382"/>
      <c r="J8" s="381" t="s">
        <v>350</v>
      </c>
      <c r="K8" s="382"/>
    </row>
    <row r="9" spans="2:14" ht="63.75" customHeight="1">
      <c r="B9" s="147" t="s">
        <v>44</v>
      </c>
      <c r="C9" s="148" t="str" cm="1">
        <f t="array" ref="C9">"Number of CYP placed as at 31/12/"&amp;RIGHT(INDEX(Lookups!$A:$A,MATCH('2.  Provider Information'!$H$2,Lookups!$A:$A,0)-2),2)</f>
        <v>Number of CYP placed as at 31/12/22</v>
      </c>
      <c r="D9" s="471" t="str" cm="1">
        <f t="array" ref="D9">"Number of registered fostering families as at 31/12/"&amp;RIGHT(INDEX(Lookups!$A:$A,MATCH('2.  Provider Information'!$H$2,Lookups!$A:$A,0)-2),2)</f>
        <v>Number of registered fostering families as at 31/12/22</v>
      </c>
      <c r="E9" s="472"/>
      <c r="F9" s="149" t="str" cm="1">
        <f t="array" ref="F9">"Total Fee Income for "&amp;INDEX(Lookups!$A:$A,MATCH('2.  Provider Information'!$H$2,Lookups!$A:$A,0)-1)</f>
        <v>Total Fee Income for 2022/23</v>
      </c>
      <c r="G9" s="148" t="s">
        <v>348</v>
      </c>
      <c r="H9" s="150" t="s">
        <v>349</v>
      </c>
      <c r="I9" s="149" t="s">
        <v>347</v>
      </c>
      <c r="J9" s="151" t="s">
        <v>47</v>
      </c>
      <c r="K9" s="149" t="s">
        <v>48</v>
      </c>
    </row>
    <row r="10" spans="2:14" ht="36" customHeight="1">
      <c r="B10" s="152" t="s">
        <v>281</v>
      </c>
      <c r="C10" s="235">
        <v>10</v>
      </c>
      <c r="D10" s="498">
        <v>50</v>
      </c>
      <c r="E10" s="499"/>
      <c r="F10" s="236">
        <v>100000</v>
      </c>
      <c r="G10" s="235"/>
      <c r="H10" s="237"/>
      <c r="I10" s="236">
        <v>120000</v>
      </c>
      <c r="J10" s="154">
        <f>$I10-$F10</f>
        <v>20000</v>
      </c>
      <c r="K10" s="238">
        <f>IF(ISERROR(J10/F10),"",J10/F10)</f>
        <v>0.2</v>
      </c>
      <c r="M10" s="138"/>
      <c r="N10" s="67"/>
    </row>
    <row r="11" spans="2:14" ht="35.5" customHeight="1">
      <c r="B11" s="160" t="s">
        <v>345</v>
      </c>
      <c r="C11" s="500"/>
      <c r="D11" s="501"/>
      <c r="E11" s="502"/>
      <c r="F11" s="240">
        <v>20000</v>
      </c>
      <c r="G11" s="500"/>
      <c r="H11" s="502"/>
      <c r="I11" s="240">
        <v>30000</v>
      </c>
      <c r="J11" s="241">
        <f>$I11-$F11</f>
        <v>10000</v>
      </c>
      <c r="K11" s="238">
        <f>IF(ISERROR(J11/F11),"",J11/F11)</f>
        <v>0.5</v>
      </c>
    </row>
    <row r="12" spans="2:14" ht="22.9" customHeight="1" thickBot="1">
      <c r="B12" s="4" t="s">
        <v>52</v>
      </c>
      <c r="C12" s="503"/>
      <c r="D12" s="504"/>
      <c r="E12" s="480"/>
      <c r="F12" s="196">
        <f>SUM(F10:F11)</f>
        <v>120000</v>
      </c>
      <c r="G12" s="197"/>
      <c r="H12" s="198"/>
      <c r="I12" s="196">
        <f>SUM(I10:I11)</f>
        <v>150000</v>
      </c>
      <c r="J12" s="199">
        <f>$I12-$F12</f>
        <v>30000</v>
      </c>
      <c r="K12" s="239">
        <f t="shared" ref="K12" si="0">IF(ISERROR(J12/F12),"",J12/F12)</f>
        <v>0.25</v>
      </c>
    </row>
    <row r="13" spans="2:14" ht="14.5">
      <c r="B13" s="221"/>
      <c r="C13" s="119"/>
      <c r="D13" s="119"/>
      <c r="E13" s="119"/>
      <c r="F13" s="119"/>
      <c r="G13" s="119"/>
      <c r="H13" s="119"/>
      <c r="I13" s="119"/>
      <c r="J13" s="119"/>
      <c r="K13" s="119"/>
    </row>
    <row r="14" spans="2:14" ht="21" customHeight="1" thickBot="1">
      <c r="B14" s="497" t="s">
        <v>54</v>
      </c>
      <c r="C14" s="497"/>
      <c r="D14" s="497"/>
      <c r="E14" s="497"/>
      <c r="M14" s="139"/>
    </row>
    <row r="15" spans="2:14" ht="15" customHeight="1">
      <c r="B15" s="485"/>
      <c r="C15" s="486"/>
      <c r="D15" s="486"/>
      <c r="E15" s="486"/>
      <c r="F15" s="486"/>
      <c r="G15" s="486"/>
      <c r="H15" s="486"/>
      <c r="I15" s="486"/>
      <c r="J15" s="486"/>
      <c r="K15" s="487"/>
      <c r="L15" s="140"/>
    </row>
    <row r="16" spans="2:14" ht="15" customHeight="1">
      <c r="B16" s="488"/>
      <c r="C16" s="489"/>
      <c r="D16" s="489"/>
      <c r="E16" s="489"/>
      <c r="F16" s="489"/>
      <c r="G16" s="489"/>
      <c r="H16" s="489"/>
      <c r="I16" s="489"/>
      <c r="J16" s="489"/>
      <c r="K16" s="490"/>
    </row>
    <row r="17" spans="1:13" ht="15" customHeight="1" thickBot="1">
      <c r="B17" s="491"/>
      <c r="C17" s="492"/>
      <c r="D17" s="492"/>
      <c r="E17" s="492"/>
      <c r="F17" s="492"/>
      <c r="G17" s="492"/>
      <c r="H17" s="492"/>
      <c r="I17" s="492"/>
      <c r="J17" s="492"/>
      <c r="K17" s="493"/>
    </row>
    <row r="18" spans="1:13" ht="15.65" customHeight="1">
      <c r="I18" s="47"/>
      <c r="J18" s="47"/>
      <c r="K18" s="47"/>
      <c r="L18" s="119"/>
    </row>
    <row r="19" spans="1:13" ht="15.5">
      <c r="A19" s="71"/>
      <c r="B19" s="74" t="s">
        <v>99</v>
      </c>
    </row>
    <row r="20" spans="1:13" ht="33.65" customHeight="1">
      <c r="A20" s="71"/>
      <c r="B20" s="379" t="s">
        <v>55</v>
      </c>
      <c r="C20" s="379"/>
      <c r="D20" s="379"/>
      <c r="E20" s="379"/>
      <c r="F20" s="379"/>
      <c r="G20" s="379"/>
      <c r="H20" s="379"/>
      <c r="I20" s="379"/>
      <c r="J20" s="379"/>
      <c r="K20" s="379"/>
    </row>
    <row r="21" spans="1:13" ht="19.5" customHeight="1" thickBot="1">
      <c r="A21" s="71"/>
      <c r="B21" s="443" t="str">
        <f>"Changes in cost above "&amp;Lookups!$E$2*100&amp;"% will show as red. Please provide explanation in the comments box below."</f>
        <v>Changes in cost above 5% will show as red. Please provide explanation in the comments box below.</v>
      </c>
      <c r="C21" s="443"/>
      <c r="D21" s="443"/>
      <c r="E21" s="443"/>
      <c r="F21" s="443"/>
      <c r="G21" s="443"/>
      <c r="H21" s="443"/>
      <c r="I21" s="443"/>
      <c r="J21" s="443"/>
      <c r="K21" s="443"/>
    </row>
    <row r="22" spans="1:13" ht="15.5">
      <c r="B22" s="383" t="s">
        <v>56</v>
      </c>
      <c r="C22" s="385" t="str" cm="1">
        <f t="array" ref="C22">INDEX(Lookups!$A:$A,MATCH('2.  Provider Information'!$H$2,Lookups!$A:$A,0)-1)&amp;" Costs"</f>
        <v>2022/23 Costs</v>
      </c>
      <c r="D22" s="386"/>
      <c r="E22" s="62"/>
      <c r="F22" s="385" t="str">
        <f>'2.  Provider Information'!$H$2&amp;" Costs"</f>
        <v>2023/24 Costs</v>
      </c>
      <c r="G22" s="386"/>
      <c r="H22" s="385" t="s">
        <v>57</v>
      </c>
      <c r="I22" s="386"/>
      <c r="J22" s="385" t="s">
        <v>58</v>
      </c>
      <c r="K22" s="387"/>
    </row>
    <row r="23" spans="1:13" ht="46.15" customHeight="1">
      <c r="B23" s="384"/>
      <c r="C23" s="48" t="s">
        <v>59</v>
      </c>
      <c r="D23" s="49" t="s">
        <v>60</v>
      </c>
      <c r="E23" s="49"/>
      <c r="F23" s="48" t="s">
        <v>59</v>
      </c>
      <c r="G23" s="49" t="s">
        <v>60</v>
      </c>
      <c r="H23" s="48" t="s">
        <v>59</v>
      </c>
      <c r="I23" s="49" t="s">
        <v>60</v>
      </c>
      <c r="J23" s="48" t="s">
        <v>59</v>
      </c>
      <c r="K23" s="50" t="s">
        <v>60</v>
      </c>
    </row>
    <row r="24" spans="1:13" ht="18.649999999999999" customHeight="1">
      <c r="B24" s="175" t="s">
        <v>284</v>
      </c>
      <c r="C24" s="176"/>
      <c r="D24" s="176"/>
      <c r="E24" s="177"/>
      <c r="F24" s="176"/>
      <c r="G24" s="176"/>
      <c r="H24" s="178">
        <f>F24-C24</f>
        <v>0</v>
      </c>
      <c r="I24" s="178">
        <f>G24-D24</f>
        <v>0</v>
      </c>
      <c r="J24" s="179" t="str">
        <f>IFERROR(H24/C24,"-")</f>
        <v>-</v>
      </c>
      <c r="K24" s="180" t="str">
        <f>IFERROR(I24/D24,"-")</f>
        <v>-</v>
      </c>
    </row>
    <row r="25" spans="1:13" ht="18.649999999999999" customHeight="1">
      <c r="B25" s="175" t="s">
        <v>285</v>
      </c>
      <c r="C25" s="176"/>
      <c r="D25" s="176"/>
      <c r="E25" s="177"/>
      <c r="F25" s="176"/>
      <c r="G25" s="176"/>
      <c r="H25" s="178">
        <f>F25-C25</f>
        <v>0</v>
      </c>
      <c r="I25" s="178">
        <f>G25-D25</f>
        <v>0</v>
      </c>
      <c r="J25" s="179" t="str">
        <f>IFERROR(H25/C25,"-")</f>
        <v>-</v>
      </c>
      <c r="K25" s="180" t="str">
        <f>IFERROR(I25/D25,"-")</f>
        <v>-</v>
      </c>
    </row>
    <row r="26" spans="1:13" ht="18.649999999999999" customHeight="1">
      <c r="B26" s="372" t="s">
        <v>61</v>
      </c>
      <c r="C26" s="373"/>
      <c r="D26" s="373"/>
      <c r="E26" s="373"/>
      <c r="F26" s="373"/>
      <c r="G26" s="373"/>
      <c r="H26" s="373"/>
      <c r="I26" s="373"/>
      <c r="J26" s="373"/>
      <c r="K26" s="374"/>
    </row>
    <row r="27" spans="1:13" ht="18.649999999999999" customHeight="1">
      <c r="B27" s="175" t="s">
        <v>282</v>
      </c>
      <c r="C27" s="176"/>
      <c r="D27" s="176"/>
      <c r="E27" s="177"/>
      <c r="F27" s="176"/>
      <c r="G27" s="176"/>
      <c r="H27" s="178">
        <f>F27-C27</f>
        <v>0</v>
      </c>
      <c r="I27" s="178">
        <f>G27-D27</f>
        <v>0</v>
      </c>
      <c r="J27" s="179" t="str">
        <f>IFERROR(H27/C27,"-")</f>
        <v>-</v>
      </c>
      <c r="K27" s="180" t="str">
        <f>IFERROR(I27/D27,"-")</f>
        <v>-</v>
      </c>
      <c r="M27" s="141"/>
    </row>
    <row r="28" spans="1:13" ht="18.649999999999999" customHeight="1">
      <c r="B28" s="175" t="s">
        <v>106</v>
      </c>
      <c r="C28" s="176"/>
      <c r="D28" s="176"/>
      <c r="E28" s="177"/>
      <c r="F28" s="176"/>
      <c r="G28" s="176"/>
      <c r="H28" s="178">
        <f>F28-C28</f>
        <v>0</v>
      </c>
      <c r="I28" s="178">
        <f>G28-D28</f>
        <v>0</v>
      </c>
      <c r="J28" s="179" t="str">
        <f>IFERROR(H28/C28,"-")</f>
        <v>-</v>
      </c>
      <c r="K28" s="180" t="str">
        <f>IFERROR(I28/D28,"-")</f>
        <v>-</v>
      </c>
    </row>
    <row r="29" spans="1:13" ht="18.649999999999999" customHeight="1">
      <c r="B29" s="175" t="s">
        <v>283</v>
      </c>
      <c r="C29" s="176"/>
      <c r="D29" s="176"/>
      <c r="E29" s="177"/>
      <c r="F29" s="176"/>
      <c r="G29" s="176"/>
      <c r="H29" s="178">
        <f t="shared" ref="H29:I29" si="1">F29-C29</f>
        <v>0</v>
      </c>
      <c r="I29" s="178">
        <f t="shared" si="1"/>
        <v>0</v>
      </c>
      <c r="J29" s="179" t="str">
        <f t="shared" ref="J29:K29" si="2">IFERROR(H29/C29,"-")</f>
        <v>-</v>
      </c>
      <c r="K29" s="180" t="str">
        <f t="shared" si="2"/>
        <v>-</v>
      </c>
    </row>
    <row r="30" spans="1:13" ht="22.15" customHeight="1">
      <c r="B30" s="184" t="s">
        <v>111</v>
      </c>
      <c r="C30" s="431"/>
      <c r="D30" s="432"/>
      <c r="E30" s="432"/>
      <c r="F30" s="432"/>
      <c r="G30" s="432"/>
      <c r="H30" s="432"/>
      <c r="I30" s="432"/>
      <c r="J30" s="432"/>
      <c r="K30" s="433"/>
    </row>
    <row r="31" spans="1:13" ht="18.649999999999999" customHeight="1">
      <c r="B31" s="185" t="s">
        <v>62</v>
      </c>
      <c r="C31" s="186"/>
      <c r="D31" s="186"/>
      <c r="E31" s="187"/>
      <c r="F31" s="186"/>
      <c r="G31" s="186"/>
      <c r="H31" s="188">
        <f>F31-C31</f>
        <v>0</v>
      </c>
      <c r="I31" s="188">
        <f>G31-D31</f>
        <v>0</v>
      </c>
      <c r="J31" s="189" t="str">
        <f t="shared" ref="J31:K36" si="3">IFERROR(H31/C31,"-")</f>
        <v>-</v>
      </c>
      <c r="K31" s="190" t="str">
        <f t="shared" si="3"/>
        <v>-</v>
      </c>
    </row>
    <row r="32" spans="1:13" ht="18.649999999999999" customHeight="1">
      <c r="B32" s="175" t="s">
        <v>63</v>
      </c>
      <c r="C32" s="176"/>
      <c r="D32" s="176"/>
      <c r="E32" s="177"/>
      <c r="F32" s="176"/>
      <c r="G32" s="176"/>
      <c r="H32" s="188">
        <f t="shared" ref="H32:I36" si="4">F32-C32</f>
        <v>0</v>
      </c>
      <c r="I32" s="188">
        <f t="shared" si="4"/>
        <v>0</v>
      </c>
      <c r="J32" s="189" t="str">
        <f t="shared" si="3"/>
        <v>-</v>
      </c>
      <c r="K32" s="190" t="str">
        <f t="shared" si="3"/>
        <v>-</v>
      </c>
    </row>
    <row r="33" spans="2:12" ht="18.649999999999999" customHeight="1">
      <c r="B33" s="175" t="s">
        <v>64</v>
      </c>
      <c r="C33" s="176"/>
      <c r="D33" s="176"/>
      <c r="E33" s="177"/>
      <c r="F33" s="176"/>
      <c r="G33" s="176"/>
      <c r="H33" s="188">
        <f t="shared" si="4"/>
        <v>0</v>
      </c>
      <c r="I33" s="188">
        <f t="shared" si="4"/>
        <v>0</v>
      </c>
      <c r="J33" s="189" t="str">
        <f t="shared" si="3"/>
        <v>-</v>
      </c>
      <c r="K33" s="190" t="str">
        <f t="shared" si="3"/>
        <v>-</v>
      </c>
    </row>
    <row r="34" spans="2:12" ht="18.649999999999999" customHeight="1">
      <c r="B34" s="175" t="s">
        <v>65</v>
      </c>
      <c r="C34" s="176"/>
      <c r="D34" s="176"/>
      <c r="E34" s="177"/>
      <c r="F34" s="176"/>
      <c r="G34" s="176"/>
      <c r="H34" s="188">
        <f t="shared" si="4"/>
        <v>0</v>
      </c>
      <c r="I34" s="188">
        <f t="shared" si="4"/>
        <v>0</v>
      </c>
      <c r="J34" s="189" t="str">
        <f t="shared" si="3"/>
        <v>-</v>
      </c>
      <c r="K34" s="190" t="str">
        <f t="shared" si="3"/>
        <v>-</v>
      </c>
    </row>
    <row r="35" spans="2:12" ht="18.649999999999999" customHeight="1">
      <c r="B35" s="175" t="s">
        <v>66</v>
      </c>
      <c r="C35" s="176"/>
      <c r="D35" s="176"/>
      <c r="E35" s="177"/>
      <c r="F35" s="176"/>
      <c r="G35" s="176"/>
      <c r="H35" s="188">
        <f t="shared" si="4"/>
        <v>0</v>
      </c>
      <c r="I35" s="188">
        <f t="shared" si="4"/>
        <v>0</v>
      </c>
      <c r="J35" s="189" t="str">
        <f t="shared" si="3"/>
        <v>-</v>
      </c>
      <c r="K35" s="190" t="str">
        <f t="shared" si="3"/>
        <v>-</v>
      </c>
    </row>
    <row r="36" spans="2:12" ht="18.649999999999999" customHeight="1">
      <c r="B36" s="175" t="s">
        <v>67</v>
      </c>
      <c r="C36" s="176"/>
      <c r="D36" s="176"/>
      <c r="E36" s="177"/>
      <c r="F36" s="176"/>
      <c r="G36" s="176"/>
      <c r="H36" s="188">
        <f t="shared" si="4"/>
        <v>0</v>
      </c>
      <c r="I36" s="188">
        <f t="shared" si="4"/>
        <v>0</v>
      </c>
      <c r="J36" s="189" t="str">
        <f t="shared" si="3"/>
        <v>-</v>
      </c>
      <c r="K36" s="190" t="str">
        <f t="shared" si="3"/>
        <v>-</v>
      </c>
    </row>
    <row r="37" spans="2:12" ht="33.75" customHeight="1">
      <c r="B37" s="191" t="s">
        <v>116</v>
      </c>
      <c r="C37" s="431"/>
      <c r="D37" s="432"/>
      <c r="E37" s="432"/>
      <c r="F37" s="432"/>
      <c r="G37" s="432"/>
      <c r="H37" s="432"/>
      <c r="I37" s="432"/>
      <c r="J37" s="432"/>
      <c r="K37" s="433"/>
    </row>
    <row r="38" spans="2:12" ht="40.9" customHeight="1">
      <c r="B38" s="192"/>
      <c r="C38" s="176"/>
      <c r="D38" s="176"/>
      <c r="E38" s="177"/>
      <c r="F38" s="176"/>
      <c r="G38" s="176"/>
      <c r="H38" s="188">
        <f>F38-C38</f>
        <v>0</v>
      </c>
      <c r="I38" s="188">
        <f>G38-D38</f>
        <v>0</v>
      </c>
      <c r="J38" s="189" t="str">
        <f>IFERROR(H38/C38,"-")</f>
        <v>-</v>
      </c>
      <c r="K38" s="190" t="str">
        <f>IFERROR(I38/D38,"-")</f>
        <v>-</v>
      </c>
      <c r="L38" s="46"/>
    </row>
    <row r="39" spans="2:12" ht="26.5" customHeight="1">
      <c r="B39" s="51" t="s">
        <v>68</v>
      </c>
      <c r="C39" s="193">
        <f>SUM(C24:C38)</f>
        <v>0</v>
      </c>
      <c r="D39" s="193">
        <f>SUM(D24:D38)</f>
        <v>0</v>
      </c>
      <c r="E39" s="194"/>
      <c r="F39" s="193">
        <f>SUM(F24:F38)</f>
        <v>0</v>
      </c>
      <c r="G39" s="193">
        <f>SUM(G24:G38)</f>
        <v>0</v>
      </c>
      <c r="H39" s="193">
        <f>SUM(H24:H38)</f>
        <v>0</v>
      </c>
      <c r="I39" s="193">
        <f>SUM(I24:I38)</f>
        <v>0</v>
      </c>
      <c r="J39" s="218" t="str">
        <f>IFERROR(H39/C39,"-")</f>
        <v>-</v>
      </c>
      <c r="K39" s="219" t="str">
        <f>IFERROR(I39/D39,"-")</f>
        <v>-</v>
      </c>
    </row>
    <row r="40" spans="2:12" ht="26.5" customHeight="1" thickBot="1">
      <c r="B40" s="52" t="s">
        <v>69</v>
      </c>
      <c r="C40" s="439">
        <f>C39+D39</f>
        <v>0</v>
      </c>
      <c r="D40" s="440"/>
      <c r="E40" s="61"/>
      <c r="F40" s="439">
        <f>F39+G39</f>
        <v>0</v>
      </c>
      <c r="G40" s="440"/>
      <c r="H40" s="439">
        <f>H39+I39</f>
        <v>0</v>
      </c>
      <c r="I40" s="440"/>
      <c r="J40" s="441" t="str">
        <f>IF(ISERROR((F40-C40)/C40),"-",(F40-C40)/C40)</f>
        <v>-</v>
      </c>
      <c r="K40" s="442"/>
    </row>
    <row r="41" spans="2:12" ht="15.5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2:12" ht="16" thickBot="1">
      <c r="B42" s="74" t="s">
        <v>259</v>
      </c>
      <c r="C42" s="54"/>
      <c r="D42" s="54"/>
      <c r="E42" s="54"/>
      <c r="F42" s="54"/>
      <c r="G42" s="54"/>
      <c r="H42" s="54"/>
      <c r="I42" s="54"/>
      <c r="J42" s="55"/>
      <c r="K42" s="55"/>
    </row>
    <row r="43" spans="2:12" ht="15.5">
      <c r="B43" s="217" t="s">
        <v>56</v>
      </c>
      <c r="C43" s="434" t="str" cm="1">
        <f t="array" ref="C43">INDEX(Lookups!$A:$A,MATCH('2.  Provider Information'!$H$2,Lookups!$A:$A,0)-1)&amp;" Costs"</f>
        <v>2022/23 Costs</v>
      </c>
      <c r="D43" s="435"/>
      <c r="E43" s="56"/>
      <c r="F43" s="434" t="str">
        <f>'2.  Provider Information'!$H$2&amp;" Costs"</f>
        <v>2023/24 Costs</v>
      </c>
      <c r="G43" s="435"/>
      <c r="H43" s="434" t="s">
        <v>57</v>
      </c>
      <c r="I43" s="435"/>
      <c r="J43" s="434" t="s">
        <v>58</v>
      </c>
      <c r="K43" s="436"/>
    </row>
    <row r="44" spans="2:12" ht="18.649999999999999" customHeight="1">
      <c r="B44" s="494" t="s">
        <v>286</v>
      </c>
      <c r="C44" s="495"/>
      <c r="D44" s="495"/>
      <c r="E44" s="495"/>
      <c r="F44" s="495"/>
      <c r="G44" s="495"/>
      <c r="H44" s="495"/>
      <c r="I44" s="495"/>
      <c r="J44" s="495"/>
      <c r="K44" s="496"/>
    </row>
    <row r="45" spans="2:12" ht="18.649999999999999" customHeight="1">
      <c r="B45" s="185" t="s">
        <v>287</v>
      </c>
      <c r="C45" s="429"/>
      <c r="D45" s="430"/>
      <c r="E45" s="201"/>
      <c r="F45" s="429"/>
      <c r="G45" s="430"/>
      <c r="H45" s="368">
        <f>F45-C45</f>
        <v>0</v>
      </c>
      <c r="I45" s="369"/>
      <c r="J45" s="370" t="str">
        <f>IF(ISERROR((F45-C45)/C45),"-",(F45-C45)/C45)</f>
        <v>-</v>
      </c>
      <c r="K45" s="371"/>
    </row>
    <row r="46" spans="2:12" ht="18.649999999999999" customHeight="1">
      <c r="B46" s="175" t="s">
        <v>288</v>
      </c>
      <c r="C46" s="388"/>
      <c r="D46" s="389"/>
      <c r="E46" s="202"/>
      <c r="F46" s="388"/>
      <c r="G46" s="389"/>
      <c r="H46" s="368">
        <f t="shared" ref="H46:H61" si="5">F46-C46</f>
        <v>0</v>
      </c>
      <c r="I46" s="369"/>
      <c r="J46" s="370" t="str">
        <f t="shared" ref="J46:J48" si="6">IF(ISERROR((F46-C46)/C46),"-",(F46-C46)/C46)</f>
        <v>-</v>
      </c>
      <c r="K46" s="371"/>
    </row>
    <row r="47" spans="2:12" ht="18.649999999999999" customHeight="1">
      <c r="B47" s="175" t="s">
        <v>289</v>
      </c>
      <c r="C47" s="388"/>
      <c r="D47" s="389"/>
      <c r="E47" s="202"/>
      <c r="F47" s="388"/>
      <c r="G47" s="389"/>
      <c r="H47" s="368">
        <f t="shared" si="5"/>
        <v>0</v>
      </c>
      <c r="I47" s="369"/>
      <c r="J47" s="370" t="str">
        <f t="shared" si="6"/>
        <v>-</v>
      </c>
      <c r="K47" s="371"/>
    </row>
    <row r="48" spans="2:12" ht="18.649999999999999" customHeight="1">
      <c r="B48" s="175" t="s">
        <v>290</v>
      </c>
      <c r="C48" s="388"/>
      <c r="D48" s="389"/>
      <c r="E48" s="202"/>
      <c r="F48" s="388"/>
      <c r="G48" s="389"/>
      <c r="H48" s="368">
        <f t="shared" si="5"/>
        <v>0</v>
      </c>
      <c r="I48" s="369"/>
      <c r="J48" s="370" t="str">
        <f t="shared" si="6"/>
        <v>-</v>
      </c>
      <c r="K48" s="371"/>
    </row>
    <row r="49" spans="2:12" ht="18.649999999999999" customHeight="1">
      <c r="B49" s="494" t="s">
        <v>291</v>
      </c>
      <c r="C49" s="495"/>
      <c r="D49" s="495"/>
      <c r="E49" s="495"/>
      <c r="F49" s="495"/>
      <c r="G49" s="495"/>
      <c r="H49" s="495"/>
      <c r="I49" s="495"/>
      <c r="J49" s="495"/>
      <c r="K49" s="496"/>
    </row>
    <row r="50" spans="2:12" ht="18.649999999999999" customHeight="1">
      <c r="B50" s="222" t="s">
        <v>292</v>
      </c>
      <c r="C50" s="388"/>
      <c r="D50" s="389"/>
      <c r="E50" s="202"/>
      <c r="F50" s="388"/>
      <c r="G50" s="389"/>
      <c r="H50" s="368">
        <f t="shared" si="5"/>
        <v>0</v>
      </c>
      <c r="I50" s="369"/>
      <c r="J50" s="370" t="str">
        <f t="shared" ref="J50:J59" si="7">IF(ISERROR((F50-C50)/C50),"-",(F50-C50)/C50)</f>
        <v>-</v>
      </c>
      <c r="K50" s="371"/>
    </row>
    <row r="51" spans="2:12" ht="18.649999999999999" customHeight="1">
      <c r="B51" s="222" t="s">
        <v>293</v>
      </c>
      <c r="C51" s="390"/>
      <c r="D51" s="391"/>
      <c r="E51" s="202"/>
      <c r="F51" s="390"/>
      <c r="G51" s="391"/>
      <c r="H51" s="368">
        <f t="shared" si="5"/>
        <v>0</v>
      </c>
      <c r="I51" s="369"/>
      <c r="J51" s="370" t="str">
        <f t="shared" si="7"/>
        <v>-</v>
      </c>
      <c r="K51" s="371"/>
    </row>
    <row r="52" spans="2:12" ht="18.649999999999999" customHeight="1">
      <c r="B52" s="223" t="s">
        <v>294</v>
      </c>
      <c r="C52" s="388"/>
      <c r="D52" s="389"/>
      <c r="E52" s="202"/>
      <c r="F52" s="388"/>
      <c r="G52" s="389"/>
      <c r="H52" s="368">
        <f t="shared" si="5"/>
        <v>0</v>
      </c>
      <c r="I52" s="369"/>
      <c r="J52" s="370" t="str">
        <f t="shared" si="7"/>
        <v>-</v>
      </c>
      <c r="K52" s="371"/>
    </row>
    <row r="53" spans="2:12" ht="18.649999999999999" customHeight="1">
      <c r="B53" s="222" t="s">
        <v>295</v>
      </c>
      <c r="C53" s="388"/>
      <c r="D53" s="389"/>
      <c r="E53" s="202"/>
      <c r="F53" s="388"/>
      <c r="G53" s="389"/>
      <c r="H53" s="368">
        <f t="shared" si="5"/>
        <v>0</v>
      </c>
      <c r="I53" s="369"/>
      <c r="J53" s="370" t="str">
        <f t="shared" si="7"/>
        <v>-</v>
      </c>
      <c r="K53" s="371"/>
    </row>
    <row r="54" spans="2:12" ht="31">
      <c r="B54" s="175" t="s">
        <v>296</v>
      </c>
      <c r="C54" s="388"/>
      <c r="D54" s="389"/>
      <c r="E54" s="202"/>
      <c r="F54" s="388"/>
      <c r="G54" s="389"/>
      <c r="H54" s="368">
        <f t="shared" si="5"/>
        <v>0</v>
      </c>
      <c r="I54" s="369"/>
      <c r="J54" s="370" t="str">
        <f t="shared" si="7"/>
        <v>-</v>
      </c>
      <c r="K54" s="371"/>
    </row>
    <row r="55" spans="2:12" ht="15.5">
      <c r="B55" s="203" t="s">
        <v>297</v>
      </c>
      <c r="C55" s="388"/>
      <c r="D55" s="389"/>
      <c r="E55" s="202"/>
      <c r="F55" s="388"/>
      <c r="G55" s="389"/>
      <c r="H55" s="368">
        <f t="shared" si="5"/>
        <v>0</v>
      </c>
      <c r="I55" s="369"/>
      <c r="J55" s="370" t="str">
        <f t="shared" si="7"/>
        <v>-</v>
      </c>
      <c r="K55" s="371"/>
    </row>
    <row r="56" spans="2:12" ht="18.649999999999999" customHeight="1">
      <c r="B56" s="494" t="s">
        <v>298</v>
      </c>
      <c r="C56" s="495"/>
      <c r="D56" s="495"/>
      <c r="E56" s="495"/>
      <c r="F56" s="495"/>
      <c r="G56" s="495"/>
      <c r="H56" s="495"/>
      <c r="I56" s="495"/>
      <c r="J56" s="495"/>
      <c r="K56" s="496"/>
    </row>
    <row r="57" spans="2:12" ht="46.5">
      <c r="B57" s="203" t="s">
        <v>299</v>
      </c>
      <c r="C57" s="390"/>
      <c r="D57" s="391"/>
      <c r="E57" s="202"/>
      <c r="F57" s="390"/>
      <c r="G57" s="391"/>
      <c r="H57" s="368">
        <f t="shared" si="5"/>
        <v>0</v>
      </c>
      <c r="I57" s="369"/>
      <c r="J57" s="370" t="str">
        <f t="shared" si="7"/>
        <v>-</v>
      </c>
      <c r="K57" s="371"/>
    </row>
    <row r="58" spans="2:12" ht="18.649999999999999" customHeight="1">
      <c r="B58" s="494" t="s">
        <v>300</v>
      </c>
      <c r="C58" s="495"/>
      <c r="D58" s="495"/>
      <c r="E58" s="495"/>
      <c r="F58" s="495"/>
      <c r="G58" s="495"/>
      <c r="H58" s="495"/>
      <c r="I58" s="495"/>
      <c r="J58" s="495"/>
      <c r="K58" s="496"/>
    </row>
    <row r="59" spans="2:12" ht="18.649999999999999" customHeight="1">
      <c r="B59" s="203" t="s">
        <v>301</v>
      </c>
      <c r="C59" s="390"/>
      <c r="D59" s="391"/>
      <c r="E59" s="202"/>
      <c r="F59" s="390"/>
      <c r="G59" s="391"/>
      <c r="H59" s="368">
        <f t="shared" si="5"/>
        <v>0</v>
      </c>
      <c r="I59" s="369"/>
      <c r="J59" s="370" t="str">
        <f t="shared" si="7"/>
        <v>-</v>
      </c>
      <c r="K59" s="371"/>
    </row>
    <row r="60" spans="2:12" ht="30.65" customHeight="1">
      <c r="B60" s="204" t="s">
        <v>302</v>
      </c>
      <c r="C60" s="414"/>
      <c r="D60" s="415"/>
      <c r="E60" s="415"/>
      <c r="F60" s="415"/>
      <c r="G60" s="415"/>
      <c r="H60" s="415"/>
      <c r="I60" s="415"/>
      <c r="J60" s="415"/>
      <c r="K60" s="416"/>
    </row>
    <row r="61" spans="2:12" ht="40.9" customHeight="1">
      <c r="B61" s="205"/>
      <c r="C61" s="388"/>
      <c r="D61" s="389"/>
      <c r="E61" s="202"/>
      <c r="F61" s="388"/>
      <c r="G61" s="389"/>
      <c r="H61" s="419">
        <f t="shared" si="5"/>
        <v>0</v>
      </c>
      <c r="I61" s="420"/>
      <c r="J61" s="403" t="str">
        <f>IF(ISERROR((F61-C61)/C61),"-",(F61-C61)/C61)</f>
        <v>-</v>
      </c>
      <c r="K61" s="404"/>
    </row>
    <row r="62" spans="2:12" ht="31.15" customHeight="1" thickBot="1">
      <c r="B62" s="68" t="s">
        <v>89</v>
      </c>
      <c r="C62" s="417">
        <f>SUM(C45:D61)</f>
        <v>0</v>
      </c>
      <c r="D62" s="418"/>
      <c r="E62" s="63"/>
      <c r="F62" s="417">
        <f>SUM(F45:G61)</f>
        <v>0</v>
      </c>
      <c r="G62" s="418"/>
      <c r="H62" s="417">
        <f>SUM(H45:I61)</f>
        <v>0</v>
      </c>
      <c r="I62" s="418"/>
      <c r="J62" s="401" t="str">
        <f>IF(ISERROR((F62-C62)/C62),"-",(F62-C62)/C62)</f>
        <v>-</v>
      </c>
      <c r="K62" s="402"/>
      <c r="L62" s="46"/>
    </row>
    <row r="63" spans="2:12" ht="8.5" customHeight="1" thickBot="1">
      <c r="E63" s="142"/>
    </row>
    <row r="64" spans="2:12" ht="26.5" customHeight="1" thickBot="1">
      <c r="B64" s="58" t="s">
        <v>90</v>
      </c>
      <c r="C64" s="397">
        <f>C62+C40</f>
        <v>0</v>
      </c>
      <c r="D64" s="398"/>
      <c r="E64" s="64"/>
      <c r="F64" s="397">
        <f>F62+F40</f>
        <v>0</v>
      </c>
      <c r="G64" s="398"/>
      <c r="H64" s="397">
        <f>F64-C64</f>
        <v>0</v>
      </c>
      <c r="I64" s="398"/>
      <c r="J64" s="399" t="str">
        <f>IF(ISERROR((F64-C64)/C64),"",(F64-C64)/C64)</f>
        <v/>
      </c>
      <c r="K64" s="400"/>
    </row>
    <row r="65" spans="1:12" ht="14.5">
      <c r="C65" s="206"/>
      <c r="D65" s="206"/>
      <c r="E65" s="206"/>
      <c r="F65" s="207"/>
      <c r="G65" s="206"/>
    </row>
    <row r="66" spans="1:12" ht="15.5">
      <c r="B66" s="108"/>
      <c r="C66" s="395" t="str" cm="1">
        <f t="array" ref="C66">INDEX(Lookups!$A:$A,MATCH('2.  Provider Information'!$H$2,Lookups!$A:$A,0)-1)&amp;" Costs"</f>
        <v>2022/23 Costs</v>
      </c>
      <c r="D66" s="396"/>
      <c r="E66" s="208"/>
      <c r="F66" s="395" t="str">
        <f>'2.  Provider Information'!$H$2&amp;" (proposed)"</f>
        <v>2023/24 (proposed)</v>
      </c>
      <c r="G66" s="396"/>
      <c r="H66" s="48" t="s">
        <v>91</v>
      </c>
    </row>
    <row r="67" spans="1:12" ht="19.149999999999999" customHeight="1">
      <c r="B67" s="59" t="s">
        <v>92</v>
      </c>
      <c r="C67" s="427">
        <f>F12-C64</f>
        <v>120000</v>
      </c>
      <c r="D67" s="428"/>
      <c r="E67" s="209"/>
      <c r="F67" s="427">
        <f>I12-F64</f>
        <v>150000</v>
      </c>
      <c r="G67" s="428"/>
      <c r="H67" s="210">
        <f>IF(ISERROR((F67-C67)/C67),"-",(F67-C67)/C67)</f>
        <v>0.25</v>
      </c>
    </row>
    <row r="68" spans="1:12" ht="14.5">
      <c r="F68" s="143"/>
    </row>
    <row r="69" spans="1:12" ht="21.65" customHeight="1" thickBot="1">
      <c r="A69" s="71"/>
      <c r="B69" s="74" t="s">
        <v>100</v>
      </c>
    </row>
    <row r="70" spans="1:12" ht="30" customHeight="1" thickBot="1">
      <c r="B70" s="424" t="s">
        <v>263</v>
      </c>
      <c r="C70" s="425"/>
      <c r="D70" s="425"/>
      <c r="E70" s="425"/>
      <c r="F70" s="425"/>
      <c r="G70" s="425"/>
      <c r="H70" s="425"/>
      <c r="I70" s="425"/>
      <c r="J70" s="425"/>
      <c r="K70" s="426"/>
    </row>
    <row r="71" spans="1:12" ht="150" customHeight="1" thickBot="1">
      <c r="B71" s="421"/>
      <c r="C71" s="422"/>
      <c r="D71" s="422"/>
      <c r="E71" s="422"/>
      <c r="F71" s="422"/>
      <c r="G71" s="422"/>
      <c r="H71" s="422"/>
      <c r="I71" s="422"/>
      <c r="J71" s="422"/>
      <c r="K71" s="423"/>
    </row>
    <row r="72" spans="1:12" ht="15.65" customHeight="1">
      <c r="B72" s="74"/>
    </row>
    <row r="73" spans="1:12" ht="18.649999999999999" customHeight="1" thickBot="1">
      <c r="B73" s="74" t="s">
        <v>101</v>
      </c>
    </row>
    <row r="74" spans="1:12" ht="33.75" customHeight="1" thickBot="1">
      <c r="B74" s="424" t="s">
        <v>279</v>
      </c>
      <c r="C74" s="425"/>
      <c r="D74" s="425"/>
      <c r="E74" s="425"/>
      <c r="F74" s="425"/>
      <c r="G74" s="425"/>
      <c r="H74" s="425"/>
      <c r="I74" s="425"/>
      <c r="J74" s="425"/>
      <c r="K74" s="426"/>
    </row>
    <row r="75" spans="1:12" ht="150" customHeight="1" thickBot="1">
      <c r="B75" s="421"/>
      <c r="C75" s="422"/>
      <c r="D75" s="422"/>
      <c r="E75" s="422"/>
      <c r="F75" s="422"/>
      <c r="G75" s="422"/>
      <c r="H75" s="422"/>
      <c r="I75" s="422"/>
      <c r="J75" s="422"/>
      <c r="K75" s="423"/>
    </row>
    <row r="76" spans="1:12" ht="19.149999999999999" customHeight="1"/>
    <row r="77" spans="1:12" ht="16" thickBot="1">
      <c r="B77" s="74" t="s">
        <v>102</v>
      </c>
    </row>
    <row r="78" spans="1:12" ht="27.65" customHeight="1">
      <c r="B78" s="144" t="s">
        <v>1</v>
      </c>
      <c r="C78" s="405"/>
      <c r="D78" s="406"/>
      <c r="E78" s="406"/>
      <c r="F78" s="406"/>
      <c r="G78" s="406"/>
      <c r="H78" s="406"/>
      <c r="I78" s="406"/>
      <c r="J78" s="406"/>
      <c r="K78" s="407"/>
      <c r="L78" s="119"/>
    </row>
    <row r="79" spans="1:12" ht="27.65" customHeight="1">
      <c r="B79" s="145" t="s">
        <v>3</v>
      </c>
      <c r="C79" s="408"/>
      <c r="D79" s="409"/>
      <c r="E79" s="409"/>
      <c r="F79" s="409"/>
      <c r="G79" s="409"/>
      <c r="H79" s="409"/>
      <c r="I79" s="409"/>
      <c r="J79" s="409"/>
      <c r="K79" s="410"/>
    </row>
    <row r="80" spans="1:12" ht="27.65" customHeight="1" thickBot="1">
      <c r="B80" s="146" t="s">
        <v>0</v>
      </c>
      <c r="C80" s="411"/>
      <c r="D80" s="412"/>
      <c r="E80" s="412"/>
      <c r="F80" s="412"/>
      <c r="G80" s="412"/>
      <c r="H80" s="412"/>
      <c r="I80" s="412"/>
      <c r="J80" s="412"/>
      <c r="K80" s="413"/>
    </row>
    <row r="81" spans="2:2" ht="15.5">
      <c r="B81" s="75"/>
    </row>
    <row r="82" spans="2:2" ht="15" customHeight="1"/>
  </sheetData>
  <sheetProtection algorithmName="SHA-512" hashValue="Swm6DyYKrZ2j9E9MnH4Cq3bVGmb5KdGSr5SaYtoYi2phFs/cLMlRfbNvHGEdG/H//CXRLOrJGxyh4D3xSortxw==" saltValue="b0AS66WwbRk6WCXM8OvADA==" spinCount="100000" sheet="1" selectLockedCells="1"/>
  <mergeCells count="109">
    <mergeCell ref="B1:J1"/>
    <mergeCell ref="B2:K2"/>
    <mergeCell ref="B4:K4"/>
    <mergeCell ref="B5:K5"/>
    <mergeCell ref="B6:K6"/>
    <mergeCell ref="B14:E14"/>
    <mergeCell ref="C8:F8"/>
    <mergeCell ref="G8:I8"/>
    <mergeCell ref="J8:K8"/>
    <mergeCell ref="D9:E9"/>
    <mergeCell ref="D10:E10"/>
    <mergeCell ref="C11:E11"/>
    <mergeCell ref="G11:H11"/>
    <mergeCell ref="C12:E12"/>
    <mergeCell ref="B26:K26"/>
    <mergeCell ref="C30:K30"/>
    <mergeCell ref="C37:K37"/>
    <mergeCell ref="C40:D40"/>
    <mergeCell ref="F40:G40"/>
    <mergeCell ref="H40:I40"/>
    <mergeCell ref="J40:K40"/>
    <mergeCell ref="B20:K20"/>
    <mergeCell ref="B21:K21"/>
    <mergeCell ref="B22:B23"/>
    <mergeCell ref="C22:D22"/>
    <mergeCell ref="F22:G22"/>
    <mergeCell ref="H22:I22"/>
    <mergeCell ref="J22:K22"/>
    <mergeCell ref="C46:D46"/>
    <mergeCell ref="F46:G46"/>
    <mergeCell ref="H46:I46"/>
    <mergeCell ref="J46:K46"/>
    <mergeCell ref="C47:D47"/>
    <mergeCell ref="F47:G47"/>
    <mergeCell ref="H47:I47"/>
    <mergeCell ref="J47:K47"/>
    <mergeCell ref="C43:D43"/>
    <mergeCell ref="F43:G43"/>
    <mergeCell ref="H43:I43"/>
    <mergeCell ref="J43:K43"/>
    <mergeCell ref="C45:D45"/>
    <mergeCell ref="F45:G45"/>
    <mergeCell ref="H45:I45"/>
    <mergeCell ref="J45:K45"/>
    <mergeCell ref="C50:D50"/>
    <mergeCell ref="F50:G50"/>
    <mergeCell ref="H50:I50"/>
    <mergeCell ref="J50:K50"/>
    <mergeCell ref="C51:D51"/>
    <mergeCell ref="F51:G51"/>
    <mergeCell ref="H51:I51"/>
    <mergeCell ref="J51:K51"/>
    <mergeCell ref="C48:D48"/>
    <mergeCell ref="F48:G48"/>
    <mergeCell ref="H48:I48"/>
    <mergeCell ref="J48:K48"/>
    <mergeCell ref="C54:D54"/>
    <mergeCell ref="F54:G54"/>
    <mergeCell ref="H54:I54"/>
    <mergeCell ref="J54:K54"/>
    <mergeCell ref="C55:D55"/>
    <mergeCell ref="F55:G55"/>
    <mergeCell ref="H55:I55"/>
    <mergeCell ref="J55:K55"/>
    <mergeCell ref="C52:D52"/>
    <mergeCell ref="F52:G52"/>
    <mergeCell ref="H52:I52"/>
    <mergeCell ref="J52:K52"/>
    <mergeCell ref="C53:D53"/>
    <mergeCell ref="F53:G53"/>
    <mergeCell ref="H53:I53"/>
    <mergeCell ref="J53:K53"/>
    <mergeCell ref="J61:K61"/>
    <mergeCell ref="C62:D62"/>
    <mergeCell ref="F62:G62"/>
    <mergeCell ref="H62:I62"/>
    <mergeCell ref="J62:K62"/>
    <mergeCell ref="C57:D57"/>
    <mergeCell ref="F57:G57"/>
    <mergeCell ref="H57:I57"/>
    <mergeCell ref="J57:K57"/>
    <mergeCell ref="C59:D59"/>
    <mergeCell ref="F59:G59"/>
    <mergeCell ref="H59:I59"/>
    <mergeCell ref="J59:K59"/>
    <mergeCell ref="B74:K74"/>
    <mergeCell ref="B75:K75"/>
    <mergeCell ref="C78:K78"/>
    <mergeCell ref="C79:K79"/>
    <mergeCell ref="C80:K80"/>
    <mergeCell ref="B15:K17"/>
    <mergeCell ref="B44:K44"/>
    <mergeCell ref="B49:K49"/>
    <mergeCell ref="B56:K56"/>
    <mergeCell ref="B58:K58"/>
    <mergeCell ref="C67:D67"/>
    <mergeCell ref="F67:G67"/>
    <mergeCell ref="B70:K70"/>
    <mergeCell ref="B71:K71"/>
    <mergeCell ref="C64:D64"/>
    <mergeCell ref="F64:G64"/>
    <mergeCell ref="H64:I64"/>
    <mergeCell ref="J64:K64"/>
    <mergeCell ref="C66:D66"/>
    <mergeCell ref="F66:G66"/>
    <mergeCell ref="C60:K60"/>
    <mergeCell ref="C61:D61"/>
    <mergeCell ref="F61:G61"/>
    <mergeCell ref="H61:I61"/>
  </mergeCells>
  <conditionalFormatting sqref="J45:K48 J50:K55 J61:K61 J31:K36 J38:K39 J27:K29 J57:K57 J59:K59">
    <cfRule type="cellIs" dxfId="11" priority="9" operator="lessThan">
      <formula>0</formula>
    </cfRule>
    <cfRule type="cellIs" dxfId="10" priority="12" operator="equal">
      <formula>0</formula>
    </cfRule>
  </conditionalFormatting>
  <conditionalFormatting sqref="J24:K24">
    <cfRule type="cellIs" dxfId="9" priority="5" operator="lessThan">
      <formula>0</formula>
    </cfRule>
    <cfRule type="cellIs" dxfId="8" priority="8" operator="equal">
      <formula>0</formula>
    </cfRule>
  </conditionalFormatting>
  <conditionalFormatting sqref="J25:K25">
    <cfRule type="cellIs" dxfId="7" priority="1" operator="lessThan">
      <formula>0</formula>
    </cfRule>
    <cfRule type="cellIs" dxfId="6" priority="4" operator="equal">
      <formula>0</formula>
    </cfRule>
  </conditionalFormatting>
  <dataValidations disablePrompts="1" count="2">
    <dataValidation type="date" allowBlank="1" showInputMessage="1" showErrorMessage="1" sqref="C80:K80" xr:uid="{683E8B7F-145C-4901-BD90-2F900BCB84F9}">
      <formula1>25569</formula1>
      <formula2>402133</formula2>
    </dataValidation>
    <dataValidation type="decimal" allowBlank="1" showInputMessage="1" showErrorMessage="1" sqref="C61:D61 F61:G61 C31:D36 F31:G36 C38:D38 F38:G38 C45:D48 F45:G48 C59:D59 F24:G25 C24:D25 F27:G29 C27:D29 F50:G55 C50:D55 C57:D57 F57:G57 F59:G59" xr:uid="{2F71B1D8-38BC-4172-A55F-2E2921B80045}">
      <formula1>-1000000000</formula1>
      <formula2>1000000000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C7E5640B-EEC3-466A-8F41-E58F32A1793B}">
            <xm:f>NOT(ISERROR(SEARCH("-",J27)))</xm:f>
            <xm:f>"-"</xm:f>
            <x14:dxf>
              <fill>
                <patternFill>
                  <bgColor theme="2"/>
                </patternFill>
              </fill>
            </x14:dxf>
          </x14:cfRule>
          <x14:cfRule type="cellIs" priority="11" operator="greaterThan" id="{4ACBEC2B-D4F8-4F3A-8677-99AC6A7EDEC3}">
            <xm:f>Lookups!$E$2</xm:f>
            <x14:dxf>
              <fill>
                <patternFill>
                  <bgColor rgb="FFFF7171"/>
                </patternFill>
              </fill>
            </x14:dxf>
          </x14:cfRule>
          <xm:sqref>J45:K48 J50:K55 J61:K61 J31:K36 J38:K39 J27:K29 J57:K57 J59:K59</xm:sqref>
        </x14:conditionalFormatting>
        <x14:conditionalFormatting xmlns:xm="http://schemas.microsoft.com/office/excel/2006/main">
          <x14:cfRule type="containsText" priority="6" operator="containsText" id="{AB4E469F-41AB-4E60-8B17-500E79ABC4E6}">
            <xm:f>NOT(ISERROR(SEARCH("-",J24)))</xm:f>
            <xm:f>"-"</xm:f>
            <x14:dxf>
              <fill>
                <patternFill>
                  <bgColor theme="2"/>
                </patternFill>
              </fill>
            </x14:dxf>
          </x14:cfRule>
          <x14:cfRule type="cellIs" priority="7" operator="greaterThan" id="{348CC050-0349-4F32-BD8C-64FE993F086D}">
            <xm:f>Lookups!$E$2</xm:f>
            <x14:dxf>
              <fill>
                <patternFill>
                  <bgColor rgb="FFFF7171"/>
                </patternFill>
              </fill>
            </x14:dxf>
          </x14:cfRule>
          <xm:sqref>J24:K24</xm:sqref>
        </x14:conditionalFormatting>
        <x14:conditionalFormatting xmlns:xm="http://schemas.microsoft.com/office/excel/2006/main">
          <x14:cfRule type="containsText" priority="2" operator="containsText" id="{107CDE0C-E4AF-428E-9092-05AAF1A8AD0A}">
            <xm:f>NOT(ISERROR(SEARCH("-",J25)))</xm:f>
            <xm:f>"-"</xm:f>
            <x14:dxf>
              <fill>
                <patternFill>
                  <bgColor theme="2"/>
                </patternFill>
              </fill>
            </x14:dxf>
          </x14:cfRule>
          <x14:cfRule type="cellIs" priority="3" operator="greaterThan" id="{401F2925-C2ED-43C0-8AD8-94B6CB400FCD}">
            <xm:f>Lookups!$E$2</xm:f>
            <x14:dxf>
              <fill>
                <patternFill>
                  <bgColor rgb="FFFF7171"/>
                </patternFill>
              </fill>
            </x14:dxf>
          </x14:cfRule>
          <xm:sqref>J25:K25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F7C4-9861-48C5-9BCA-17689561B250}">
  <sheetPr codeName="Sheet5">
    <tabColor theme="0" tint="-0.499984740745262"/>
  </sheetPr>
  <dimension ref="A1:H82"/>
  <sheetViews>
    <sheetView workbookViewId="0">
      <selection activeCell="A2" sqref="A2"/>
    </sheetView>
  </sheetViews>
  <sheetFormatPr defaultRowHeight="14.5"/>
  <sheetData>
    <row r="1" spans="1:8">
      <c r="A1" s="85" t="s">
        <v>160</v>
      </c>
      <c r="C1" s="85" t="s">
        <v>163</v>
      </c>
      <c r="E1" s="85" t="s">
        <v>254</v>
      </c>
      <c r="G1" s="85" t="s">
        <v>357</v>
      </c>
      <c r="H1" s="85" t="s">
        <v>364</v>
      </c>
    </row>
    <row r="2" spans="1:8">
      <c r="A2" s="86" t="s">
        <v>41</v>
      </c>
      <c r="C2" s="86" t="s">
        <v>161</v>
      </c>
      <c r="E2" s="106">
        <v>0.05</v>
      </c>
      <c r="G2" s="86" t="s">
        <v>358</v>
      </c>
      <c r="H2" s="86" t="s">
        <v>361</v>
      </c>
    </row>
    <row r="3" spans="1:8">
      <c r="A3" s="86" t="s">
        <v>153</v>
      </c>
      <c r="C3" s="86" t="s">
        <v>162</v>
      </c>
      <c r="G3" s="86" t="s">
        <v>359</v>
      </c>
      <c r="H3" s="86" t="s">
        <v>362</v>
      </c>
    </row>
    <row r="4" spans="1:8">
      <c r="A4" s="86" t="s">
        <v>154</v>
      </c>
      <c r="G4" s="86" t="s">
        <v>360</v>
      </c>
      <c r="H4" s="86" t="s">
        <v>363</v>
      </c>
    </row>
    <row r="5" spans="1:8">
      <c r="A5" s="86" t="s">
        <v>155</v>
      </c>
    </row>
    <row r="6" spans="1:8">
      <c r="A6" s="86" t="s">
        <v>156</v>
      </c>
    </row>
    <row r="7" spans="1:8">
      <c r="A7" s="86" t="s">
        <v>157</v>
      </c>
    </row>
    <row r="8" spans="1:8">
      <c r="A8" s="86" t="s">
        <v>158</v>
      </c>
    </row>
    <row r="9" spans="1:8">
      <c r="A9" s="86" t="s">
        <v>159</v>
      </c>
    </row>
    <row r="10" spans="1:8">
      <c r="A10" s="86" t="s">
        <v>164</v>
      </c>
    </row>
    <row r="11" spans="1:8">
      <c r="A11" s="86" t="s">
        <v>171</v>
      </c>
    </row>
    <row r="12" spans="1:8">
      <c r="A12" s="86" t="s">
        <v>172</v>
      </c>
    </row>
    <row r="13" spans="1:8">
      <c r="A13" s="86" t="s">
        <v>173</v>
      </c>
    </row>
    <row r="14" spans="1:8">
      <c r="A14" s="86" t="s">
        <v>174</v>
      </c>
    </row>
    <row r="15" spans="1:8">
      <c r="A15" s="86" t="s">
        <v>175</v>
      </c>
    </row>
    <row r="16" spans="1:8">
      <c r="A16" s="86" t="s">
        <v>176</v>
      </c>
    </row>
    <row r="17" spans="1:1">
      <c r="A17" s="86" t="s">
        <v>177</v>
      </c>
    </row>
    <row r="18" spans="1:1">
      <c r="A18" s="86" t="s">
        <v>178</v>
      </c>
    </row>
    <row r="19" spans="1:1">
      <c r="A19" s="86" t="s">
        <v>179</v>
      </c>
    </row>
    <row r="20" spans="1:1">
      <c r="A20" s="86" t="s">
        <v>180</v>
      </c>
    </row>
    <row r="21" spans="1:1">
      <c r="A21" s="86" t="s">
        <v>181</v>
      </c>
    </row>
    <row r="22" spans="1:1">
      <c r="A22" s="86" t="s">
        <v>182</v>
      </c>
    </row>
    <row r="23" spans="1:1">
      <c r="A23" s="86" t="s">
        <v>183</v>
      </c>
    </row>
    <row r="24" spans="1:1">
      <c r="A24" s="86" t="s">
        <v>184</v>
      </c>
    </row>
    <row r="25" spans="1:1">
      <c r="A25" s="86" t="s">
        <v>185</v>
      </c>
    </row>
    <row r="26" spans="1:1">
      <c r="A26" s="86" t="s">
        <v>186</v>
      </c>
    </row>
    <row r="27" spans="1:1">
      <c r="A27" s="86" t="s">
        <v>187</v>
      </c>
    </row>
    <row r="28" spans="1:1">
      <c r="A28" s="86" t="s">
        <v>188</v>
      </c>
    </row>
    <row r="29" spans="1:1">
      <c r="A29" s="86" t="s">
        <v>189</v>
      </c>
    </row>
    <row r="30" spans="1:1">
      <c r="A30" s="86" t="s">
        <v>190</v>
      </c>
    </row>
    <row r="31" spans="1:1">
      <c r="A31" s="86" t="s">
        <v>191</v>
      </c>
    </row>
    <row r="32" spans="1:1">
      <c r="A32" s="86" t="s">
        <v>192</v>
      </c>
    </row>
    <row r="33" spans="1:1">
      <c r="A33" s="86" t="s">
        <v>193</v>
      </c>
    </row>
    <row r="34" spans="1:1">
      <c r="A34" s="86" t="s">
        <v>194</v>
      </c>
    </row>
    <row r="35" spans="1:1">
      <c r="A35" s="86" t="s">
        <v>195</v>
      </c>
    </row>
    <row r="36" spans="1:1">
      <c r="A36" s="86" t="s">
        <v>196</v>
      </c>
    </row>
    <row r="37" spans="1:1">
      <c r="A37" s="86" t="s">
        <v>197</v>
      </c>
    </row>
    <row r="38" spans="1:1">
      <c r="A38" s="86" t="s">
        <v>198</v>
      </c>
    </row>
    <row r="39" spans="1:1">
      <c r="A39" s="86" t="s">
        <v>199</v>
      </c>
    </row>
    <row r="40" spans="1:1">
      <c r="A40" s="86" t="s">
        <v>200</v>
      </c>
    </row>
    <row r="41" spans="1:1">
      <c r="A41" s="86" t="s">
        <v>201</v>
      </c>
    </row>
    <row r="42" spans="1:1">
      <c r="A42" s="86" t="s">
        <v>202</v>
      </c>
    </row>
    <row r="43" spans="1:1">
      <c r="A43" s="86" t="s">
        <v>203</v>
      </c>
    </row>
    <row r="44" spans="1:1">
      <c r="A44" s="86" t="s">
        <v>204</v>
      </c>
    </row>
    <row r="45" spans="1:1">
      <c r="A45" s="86" t="s">
        <v>205</v>
      </c>
    </row>
    <row r="46" spans="1:1">
      <c r="A46" s="86" t="s">
        <v>206</v>
      </c>
    </row>
    <row r="47" spans="1:1">
      <c r="A47" s="86" t="s">
        <v>207</v>
      </c>
    </row>
    <row r="48" spans="1:1">
      <c r="A48" s="86" t="s">
        <v>208</v>
      </c>
    </row>
    <row r="49" spans="1:1">
      <c r="A49" s="86" t="s">
        <v>209</v>
      </c>
    </row>
    <row r="50" spans="1:1">
      <c r="A50" s="86" t="s">
        <v>210</v>
      </c>
    </row>
    <row r="51" spans="1:1">
      <c r="A51" s="86" t="s">
        <v>211</v>
      </c>
    </row>
    <row r="52" spans="1:1">
      <c r="A52" s="86" t="s">
        <v>212</v>
      </c>
    </row>
    <row r="53" spans="1:1">
      <c r="A53" s="86" t="s">
        <v>213</v>
      </c>
    </row>
    <row r="54" spans="1:1">
      <c r="A54" s="86" t="s">
        <v>214</v>
      </c>
    </row>
    <row r="55" spans="1:1">
      <c r="A55" s="86" t="s">
        <v>215</v>
      </c>
    </row>
    <row r="56" spans="1:1">
      <c r="A56" s="86" t="s">
        <v>216</v>
      </c>
    </row>
    <row r="57" spans="1:1">
      <c r="A57" s="86" t="s">
        <v>217</v>
      </c>
    </row>
    <row r="58" spans="1:1">
      <c r="A58" s="86" t="s">
        <v>218</v>
      </c>
    </row>
    <row r="59" spans="1:1">
      <c r="A59" s="86" t="s">
        <v>219</v>
      </c>
    </row>
    <row r="60" spans="1:1">
      <c r="A60" s="86" t="s">
        <v>220</v>
      </c>
    </row>
    <row r="61" spans="1:1">
      <c r="A61" s="86" t="s">
        <v>221</v>
      </c>
    </row>
    <row r="62" spans="1:1">
      <c r="A62" s="86" t="s">
        <v>222</v>
      </c>
    </row>
    <row r="63" spans="1:1">
      <c r="A63" s="86" t="s">
        <v>223</v>
      </c>
    </row>
    <row r="64" spans="1:1">
      <c r="A64" s="86" t="s">
        <v>224</v>
      </c>
    </row>
    <row r="65" spans="1:1">
      <c r="A65" s="86" t="s">
        <v>225</v>
      </c>
    </row>
    <row r="66" spans="1:1">
      <c r="A66" s="86" t="s">
        <v>226</v>
      </c>
    </row>
    <row r="67" spans="1:1">
      <c r="A67" s="86" t="s">
        <v>227</v>
      </c>
    </row>
    <row r="68" spans="1:1">
      <c r="A68" s="86" t="s">
        <v>228</v>
      </c>
    </row>
    <row r="69" spans="1:1">
      <c r="A69" s="86" t="s">
        <v>229</v>
      </c>
    </row>
    <row r="70" spans="1:1">
      <c r="A70" s="86" t="s">
        <v>230</v>
      </c>
    </row>
    <row r="71" spans="1:1">
      <c r="A71" s="86" t="s">
        <v>231</v>
      </c>
    </row>
    <row r="72" spans="1:1">
      <c r="A72" s="86" t="s">
        <v>232</v>
      </c>
    </row>
    <row r="73" spans="1:1">
      <c r="A73" s="86" t="s">
        <v>233</v>
      </c>
    </row>
    <row r="74" spans="1:1">
      <c r="A74" s="86" t="s">
        <v>234</v>
      </c>
    </row>
    <row r="75" spans="1:1">
      <c r="A75" s="86" t="s">
        <v>235</v>
      </c>
    </row>
    <row r="76" spans="1:1">
      <c r="A76" s="86" t="s">
        <v>236</v>
      </c>
    </row>
    <row r="77" spans="1:1">
      <c r="A77" s="86" t="s">
        <v>237</v>
      </c>
    </row>
    <row r="78" spans="1:1">
      <c r="A78" s="86" t="s">
        <v>238</v>
      </c>
    </row>
    <row r="79" spans="1:1">
      <c r="A79" s="86" t="s">
        <v>239</v>
      </c>
    </row>
    <row r="80" spans="1:1">
      <c r="A80" s="86" t="s">
        <v>240</v>
      </c>
    </row>
    <row r="81" spans="1:1">
      <c r="A81" s="86" t="s">
        <v>241</v>
      </c>
    </row>
    <row r="82" spans="1:1">
      <c r="A82" s="86" t="s">
        <v>242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AC7738C0503B4BAF00F0CAA646B93E" ma:contentTypeVersion="19" ma:contentTypeDescription="Create a new document." ma:contentTypeScope="" ma:versionID="a1c61ef1d276ceb575e1c8345b5c2f0e">
  <xsd:schema xmlns:xsd="http://www.w3.org/2001/XMLSchema" xmlns:xs="http://www.w3.org/2001/XMLSchema" xmlns:p="http://schemas.microsoft.com/office/2006/metadata/properties" xmlns:ns1="http://schemas.microsoft.com/sharepoint/v3" xmlns:ns2="80bcf798-2376-4bda-aab3-77f95a05196d" xmlns:ns3="47ec70bc-4bc4-45ec-8543-b4f1fe6a2bfb" targetNamespace="http://schemas.microsoft.com/office/2006/metadata/properties" ma:root="true" ma:fieldsID="16e005b97b9ace07e5ac2f2cd7206a68" ns1:_="" ns2:_="" ns3:_="">
    <xsd:import namespace="http://schemas.microsoft.com/sharepoint/v3"/>
    <xsd:import namespace="80bcf798-2376-4bda-aab3-77f95a05196d"/>
    <xsd:import namespace="47ec70bc-4bc4-45ec-8543-b4f1fe6a2b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cf798-2376-4bda-aab3-77f95a0519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9803200-a5eb-4841-8eb8-d63aa78f7c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c70bc-4bc4-45ec-8543-b4f1fe6a2bf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359260-3535-41ee-a745-698875ae19da}" ma:internalName="TaxCatchAll" ma:showField="CatchAllData" ma:web="47ec70bc-4bc4-45ec-8543-b4f1fe6a2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00F307-AF5A-43FA-95FF-AC1D1081474F}"/>
</file>

<file path=customXml/itemProps2.xml><?xml version="1.0" encoding="utf-8"?>
<ds:datastoreItem xmlns:ds="http://schemas.openxmlformats.org/officeDocument/2006/customXml" ds:itemID="{EA293ABD-1E64-47AA-9871-BCDEE3130C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Guidance</vt:lpstr>
      <vt:lpstr>1.  LA Placements</vt:lpstr>
      <vt:lpstr>2.  Provider Information</vt:lpstr>
      <vt:lpstr>3.  Financial Ratios</vt:lpstr>
      <vt:lpstr>4a.  BAF</vt:lpstr>
      <vt:lpstr>4b.  BAF (IFA)</vt:lpstr>
      <vt:lpstr>Lookups</vt:lpstr>
      <vt:lpstr>'2.  Provider Information'!Print_Area</vt:lpstr>
    </vt:vector>
  </TitlesOfParts>
  <Company>Hertfordshire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Smith</dc:creator>
  <cp:lastModifiedBy>Karen Faulkner</cp:lastModifiedBy>
  <cp:lastPrinted>2017-01-13T11:12:52Z</cp:lastPrinted>
  <dcterms:created xsi:type="dcterms:W3CDTF">2016-02-10T09:09:51Z</dcterms:created>
  <dcterms:modified xsi:type="dcterms:W3CDTF">2023-11-22T16:22:41Z</dcterms:modified>
</cp:coreProperties>
</file>